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<sst xmlns="http://schemas.openxmlformats.org/spreadsheetml/2006/main" count="332" uniqueCount="247">
  <si>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</si>
  <si>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</si>
  <si>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</si>
  <si>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</si>
  <si>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</si>
  <si>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</si>
  <si>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</si>
  <si>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</si>
  <si>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</si>
  <si>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</si>
  <si>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</si>
  <si>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</si>
  <si>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</si>
  <si>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</si>
  <si>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</si>
  <si>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</si>
  <si>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</si>
  <si>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</si>
  <si>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</si>
  <si>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</si>
  <si>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</si>
  <si>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</si>
  <si>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</si>
  <si>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</si>
  <si>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</si>
  <si>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</si>
  <si>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</si>
  <si>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</si>
  <si>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</si>
  <si>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</si>
  <si>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</si>
  <si>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</si>
  <si>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</si>
  <si>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</si>
  <si>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</si>
  <si>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</si>
  <si>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</si>
  <si>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</si>
  <si>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</si>
  <si>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</si>
  <si>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</si>
  <si>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</si>
  <si>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</si>
  <si>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</si>
  <si>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</si>
  <si>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</si>
  <si>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</si>
  <si>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</si>
  <si>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</si>
  <si>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</si>
  <si>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</si>
  <si>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</si>
  <si>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</si>
  <si>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</si>
  <si>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</si>
  <si>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</si>
  <si>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</si>
  <si>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</si>
  <si>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</si>
  <si>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</si>
  <si>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</si>
  <si>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</si>
  <si>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</si>
  <si>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</si>
  <si>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</si>
  <si>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</si>
  <si>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</si>
  <si>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</si>
  <si>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</si>
  <si>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</si>
  <si>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</si>
  <si>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</si>
  <si>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</si>
  <si>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</si>
  <si>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</si>
  <si>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</si>
  <si>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</si>
  <si>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</si>
  <si>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</si>
  <si>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</si>
  <si>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</si>
  <si>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</si>
  <si>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</si>
  <si>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</si>
  <si>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</si>
  <si>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</si>
  <si>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</si>
  <si>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</si>
  <si>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</si>
  <si>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</si>
  <si>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</si>
  <si>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</si>
  <si>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</si>
  <si>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</si>
  <si>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</si>
  <si>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</si>
  <si>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</si>
  <si>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</si>
  <si>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</si>
  <si>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</si>
  <si>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</si>
  <si>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</si>
  <si>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</si>
  <si>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</si>
  <si>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</si>
  <si>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</si>
  <si>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</si>
  <si>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</si>
  <si>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</si>
  <si>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</si>
  <si>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</si>
  <si>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</si>
  <si>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</si>
  <si>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</si>
  <si>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</si>
  <si>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</si>
  <si>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</si>
  <si>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</si>
  <si>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</si>
  <si>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</si>
  <si>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</si>
  <si>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</si>
  <si>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</si>
  <si>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</si>
  <si>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</si>
  <si>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</si>
  <si>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</si>
  <si>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</si>
  <si>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</si>
  <si>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</si>
  <si>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</si>
  <si>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</si>
  <si>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</si>
  <si>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</si>
  <si>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</si>
  <si>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</si>
  <si>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</si>
  <si>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</si>
  <si>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</si>
  <si>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</si>
  <si>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</si>
  <si>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</si>
  <si>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</si>
  <si>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</si>
  <si>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</si>
  <si>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</si>
  <si>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</si>
  <si>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</si>
  <si>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</si>
  <si>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</si>
  <si>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</si>
  <si>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</si>
  <si>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</si>
  <si>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</si>
  <si>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</si>
  <si>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</si>
  <si>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</si>
  <si>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</si>
  <si>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</si>
  <si>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</si>
  <si>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</si>
  <si>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</si>
  <si>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</si>
  <si>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</si>
  <si>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</si>
  <si>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</si>
  <si>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</si>
  <si>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</si>
  <si>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</si>
  <si>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</si>
  <si>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</si>
  <si>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</si>
  <si>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</si>
  <si>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</si>
  <si>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</si>
  <si>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</si>
  <si>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</si>
  <si>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</si>
  <si>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</si>
  <si>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</si>
  <si>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</si>
  <si>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</si>
  <si>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</si>
  <si>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</si>
  <si>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</si>
  <si>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</si>
  <si>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</si>
  <si>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</si>
  <si>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</si>
  <si>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</si>
  <si>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</si>
  <si>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</si>
  <si>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</si>
  <si>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</si>
  <si>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</si>
  <si>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</si>
  <si>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</si>
  <si>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</si>
  <si>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</si>
  <si>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</si>
  <si>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</si>
  <si>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</si>
  <si>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</si>
  <si>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</si>
  <si>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</si>
  <si>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</si>
  <si>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</si>
  <si>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</si>
  <si>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</si>
  <si>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</si>
  <si>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</si>
  <si>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</si>
  <si>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</si>
  <si>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</si>
  <si>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</si>
  <si>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</si>
  <si>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</si>
  <si>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</si>
  <si>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</si>
  <si>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</si>
  <si>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</si>
  <si>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</si>
  <si>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</si>
  <si>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</si>
  <si>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</si>
  <si>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</si>
  <si>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</si>
  <si>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</si>
  <si>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</si>
  <si>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</si>
  <si>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</si>
  <si>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</si>
  <si>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</si>
  <si>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</si>
  <si>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</si>
  <si>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</si>
  <si>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</si>
  <si>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</si>
  <si>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</si>
  <si>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</si>
  <si>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</si>
  <si>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</si>
  <si>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</si>
  <si>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</si>
  <si>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</si>
  <si>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31.12.2023</t>
  </si>
  <si>
    <t>ანგარიშგების პერიოდი: 01.01.2023-31.12.2023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</si>
</sst>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245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7990561.470000001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19962204.66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18661646.427633386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2159942.022001961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450098.5999999999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14814714.869227646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1839758.2647754492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3963248.44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220391.66000000015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>
        <v>0</v>
      </c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965897.78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71028464.19363844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34351147.48711497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12078300.848545106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1028873.8620000001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91606.24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556571.3672609963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/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5668951.491797835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53775451.29671891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10284055.485970523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2547958.500949002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17253012.896919526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71028464.19363844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246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52215839.16666667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27173187.768215507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-1569209.505416058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-1303922.257206317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25307938.646660905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15795194.728529412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2774633.2912019617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2038619.446453385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-655539.7250000001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566360.794111111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15148359.814669725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-1437460.9589634503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8722117.87302773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180935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-45586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226521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134500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-27674.477717547008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106825.52228245299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-21875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97820.47771754701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8819938.350745277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1694907.79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75099.39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1770007.18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3531744.0900000003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2104311.37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38519.73805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399265.34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12518.25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-1180975.0317462757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3322611.710949002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774653.21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2547958.500949002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10.14062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2" t="s">
        <v>246</v>
      </c>
      <c r="B4" s="262"/>
      <c r="C4" s="262"/>
      <c r="D4" s="262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19325</v>
      </c>
      <c r="D11" s="137">
        <f t="shared" si="0"/>
        <v>4</v>
      </c>
      <c r="E11" s="137">
        <f t="shared" si="0"/>
        <v>4113</v>
      </c>
      <c r="F11" s="137">
        <f t="shared" si="0"/>
        <v>23442</v>
      </c>
      <c r="G11" s="137">
        <f t="shared" si="0"/>
        <v>21513</v>
      </c>
      <c r="H11" s="245"/>
      <c r="I11" s="137">
        <f t="shared" si="0"/>
        <v>208719</v>
      </c>
      <c r="J11" s="137">
        <f t="shared" si="0"/>
        <v>0</v>
      </c>
      <c r="K11" s="137">
        <f t="shared" si="0"/>
        <v>136360</v>
      </c>
      <c r="L11" s="137">
        <f t="shared" si="0"/>
        <v>-26681</v>
      </c>
      <c r="M11" s="137">
        <f t="shared" si="0"/>
        <v>71256</v>
      </c>
      <c r="N11" s="227">
        <f>SUM(N12:N15)</f>
        <v>180935</v>
      </c>
      <c r="O11" s="137">
        <f t="shared" si="0"/>
        <v>0</v>
      </c>
      <c r="P11" s="137">
        <f t="shared" si="0"/>
        <v>226521</v>
      </c>
      <c r="Q11" s="137">
        <f t="shared" si="0"/>
        <v>226521</v>
      </c>
      <c r="R11" s="137">
        <f t="shared" si="0"/>
        <v>23500</v>
      </c>
      <c r="S11" s="137">
        <f t="shared" si="0"/>
        <v>0</v>
      </c>
      <c r="T11" s="137">
        <f t="shared" si="0"/>
        <v>111000</v>
      </c>
      <c r="U11" s="155">
        <f t="shared" si="0"/>
        <v>134500</v>
      </c>
      <c r="V11" s="137">
        <f>SUM(V12:V15)</f>
        <v>23500</v>
      </c>
      <c r="W11" s="137">
        <f>SUM(W12:W15)</f>
        <v>0</v>
      </c>
      <c r="X11" s="137">
        <f>SUM(X12:X15)</f>
        <v>111000</v>
      </c>
      <c r="Y11" s="155">
        <f>SUM(Y12:Y15)</f>
        <v>134500</v>
      </c>
      <c r="Z11" s="137">
        <f t="shared" si="0"/>
        <v>106825.52228245299</v>
      </c>
      <c r="AA11" s="170">
        <f t="shared" si="0"/>
        <v>106825.52228245299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19325</v>
      </c>
      <c r="D12" s="138">
        <v>4</v>
      </c>
      <c r="E12" s="138">
        <v>4113</v>
      </c>
      <c r="F12" s="159">
        <f>SUM(C12:E12)</f>
        <v>23442</v>
      </c>
      <c r="G12" s="138">
        <v>21513</v>
      </c>
      <c r="H12" s="246"/>
      <c r="I12" s="138">
        <v>208719</v>
      </c>
      <c r="J12" s="138">
        <v>0</v>
      </c>
      <c r="K12" s="138">
        <v>136360</v>
      </c>
      <c r="L12" s="138">
        <v>-26681</v>
      </c>
      <c r="M12" s="138">
        <v>71256</v>
      </c>
      <c r="N12" s="228">
        <f>SUM(K12:M12)</f>
        <v>180935</v>
      </c>
      <c r="O12" s="138">
        <v>0</v>
      </c>
      <c r="P12" s="138">
        <v>226521</v>
      </c>
      <c r="Q12" s="138">
        <v>226521</v>
      </c>
      <c r="R12" s="138">
        <v>23500</v>
      </c>
      <c r="S12" s="138">
        <v>0</v>
      </c>
      <c r="T12" s="138">
        <v>111000</v>
      </c>
      <c r="U12" s="159">
        <f>SUM(R12:T12)</f>
        <v>134500</v>
      </c>
      <c r="V12" s="138">
        <v>23500</v>
      </c>
      <c r="W12" s="138">
        <v>0</v>
      </c>
      <c r="X12" s="138">
        <v>111000</v>
      </c>
      <c r="Y12" s="159">
        <f>SUM(V12:X12)</f>
        <v>134500</v>
      </c>
      <c r="Z12" s="138">
        <v>106825.52228245299</v>
      </c>
      <c r="AA12" s="138">
        <v>106825.52228245299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1761</v>
      </c>
      <c r="D16" s="141">
        <v>19137</v>
      </c>
      <c r="E16" s="141">
        <v>266</v>
      </c>
      <c r="F16" s="154">
        <f>SUM(C16:E16)</f>
        <v>21164</v>
      </c>
      <c r="G16" s="141">
        <v>1198</v>
      </c>
      <c r="H16" s="245"/>
      <c r="I16" s="141">
        <v>481644</v>
      </c>
      <c r="J16" s="141">
        <v>67286.67237760019</v>
      </c>
      <c r="K16" s="141">
        <v>3741</v>
      </c>
      <c r="L16" s="141">
        <v>477769</v>
      </c>
      <c r="M16" s="141">
        <v>134</v>
      </c>
      <c r="N16" s="231">
        <f>SUM(K16:M16)</f>
        <v>481644</v>
      </c>
      <c r="O16" s="141">
        <v>67286.67237760019</v>
      </c>
      <c r="P16" s="141">
        <v>578243</v>
      </c>
      <c r="Q16" s="141">
        <v>511137.3274290642</v>
      </c>
      <c r="R16" s="141">
        <v>173</v>
      </c>
      <c r="S16" s="141">
        <v>537</v>
      </c>
      <c r="T16" s="141">
        <v>0</v>
      </c>
      <c r="U16" s="154">
        <f>SUM(R16:T16)</f>
        <v>710</v>
      </c>
      <c r="V16" s="141">
        <v>173</v>
      </c>
      <c r="W16" s="141">
        <f>537-12.6</f>
        <v>524.4</v>
      </c>
      <c r="X16" s="141">
        <v>0</v>
      </c>
      <c r="Y16" s="154">
        <f>SUM(V16:X16)</f>
        <v>697.4</v>
      </c>
      <c r="Z16" s="141">
        <v>-5471.62883700995</v>
      </c>
      <c r="AA16" s="183">
        <v>-5484.22883700995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26181</v>
      </c>
      <c r="D17" s="137">
        <f>SUM(D18:D19)</f>
        <v>1688</v>
      </c>
      <c r="E17" s="137">
        <f>SUM(E18:E19)</f>
        <v>7542</v>
      </c>
      <c r="F17" s="155">
        <f>SUM(F18:F19)</f>
        <v>35411</v>
      </c>
      <c r="G17" s="137">
        <f>SUM(G18:G19)</f>
        <v>31639</v>
      </c>
      <c r="H17" s="249"/>
      <c r="I17" s="137">
        <f aca="true" t="shared" si="1" ref="I17:AA17">SUM(I18:I19)</f>
        <v>460816</v>
      </c>
      <c r="J17" s="137">
        <f t="shared" si="1"/>
        <v>22302.5607552</v>
      </c>
      <c r="K17" s="137">
        <f t="shared" si="1"/>
        <v>377571</v>
      </c>
      <c r="L17" s="137">
        <f t="shared" si="1"/>
        <v>9529</v>
      </c>
      <c r="M17" s="137">
        <f t="shared" si="1"/>
        <v>67354</v>
      </c>
      <c r="N17" s="227">
        <f t="shared" si="1"/>
        <v>454454</v>
      </c>
      <c r="O17" s="137">
        <f t="shared" si="1"/>
        <v>21579.169287423283</v>
      </c>
      <c r="P17" s="137">
        <f t="shared" si="1"/>
        <v>415641</v>
      </c>
      <c r="Q17" s="137">
        <f t="shared" si="1"/>
        <v>403451.04702995584</v>
      </c>
      <c r="R17" s="137">
        <f t="shared" si="1"/>
        <v>15000</v>
      </c>
      <c r="S17" s="137">
        <f t="shared" si="1"/>
        <v>0</v>
      </c>
      <c r="T17" s="137">
        <f t="shared" si="1"/>
        <v>2282</v>
      </c>
      <c r="U17" s="155">
        <f t="shared" si="1"/>
        <v>17282</v>
      </c>
      <c r="V17" s="137">
        <f>SUM(V18:V19)</f>
        <v>15000</v>
      </c>
      <c r="W17" s="137">
        <f>SUM(W18:W19)</f>
        <v>0</v>
      </c>
      <c r="X17" s="137">
        <f>SUM(X18:X19)</f>
        <v>2282</v>
      </c>
      <c r="Y17" s="155">
        <f>SUM(Y18:Y19)</f>
        <v>17282</v>
      </c>
      <c r="Z17" s="137">
        <f t="shared" si="1"/>
        <v>33425.77107458634</v>
      </c>
      <c r="AA17" s="170">
        <f t="shared" si="1"/>
        <v>33425.77107458634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25638</v>
      </c>
      <c r="D18" s="142">
        <v>160</v>
      </c>
      <c r="E18" s="142">
        <v>7377</v>
      </c>
      <c r="F18" s="156">
        <f>SUM(C18:E18)</f>
        <v>33175</v>
      </c>
      <c r="G18" s="142">
        <v>29705</v>
      </c>
      <c r="H18" s="250"/>
      <c r="I18" s="142">
        <v>400151</v>
      </c>
      <c r="J18" s="142">
        <v>0</v>
      </c>
      <c r="K18" s="142">
        <v>323716</v>
      </c>
      <c r="L18" s="142">
        <v>3142</v>
      </c>
      <c r="M18" s="142">
        <v>67340</v>
      </c>
      <c r="N18" s="232">
        <f>SUM(K18:M18)</f>
        <v>394198</v>
      </c>
      <c r="O18" s="142">
        <v>0</v>
      </c>
      <c r="P18" s="142">
        <v>370019</v>
      </c>
      <c r="Q18" s="142">
        <v>370019</v>
      </c>
      <c r="R18" s="142">
        <v>15000</v>
      </c>
      <c r="S18" s="142">
        <v>0</v>
      </c>
      <c r="T18" s="142">
        <v>2282</v>
      </c>
      <c r="U18" s="156">
        <f>SUM(R18:T18)</f>
        <v>17282</v>
      </c>
      <c r="V18" s="142">
        <v>15000</v>
      </c>
      <c r="W18" s="142">
        <v>0</v>
      </c>
      <c r="X18" s="142">
        <v>2282</v>
      </c>
      <c r="Y18" s="156">
        <f>SUM(V18:X18)</f>
        <v>17282</v>
      </c>
      <c r="Z18" s="142">
        <v>18415.95</v>
      </c>
      <c r="AA18" s="186">
        <v>18415.95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543</v>
      </c>
      <c r="D19" s="143">
        <v>1528</v>
      </c>
      <c r="E19" s="143">
        <v>165</v>
      </c>
      <c r="F19" s="157">
        <f>SUM(C19:E19)</f>
        <v>2236</v>
      </c>
      <c r="G19" s="143">
        <v>1934</v>
      </c>
      <c r="H19" s="248"/>
      <c r="I19" s="143">
        <v>60665</v>
      </c>
      <c r="J19" s="143">
        <v>22302.5607552</v>
      </c>
      <c r="K19" s="143">
        <v>53855</v>
      </c>
      <c r="L19" s="143">
        <v>6387</v>
      </c>
      <c r="M19" s="143">
        <v>14</v>
      </c>
      <c r="N19" s="233">
        <f>SUM(K19:M19)</f>
        <v>60256</v>
      </c>
      <c r="O19" s="143">
        <v>21579.169287423283</v>
      </c>
      <c r="P19" s="143">
        <v>45622</v>
      </c>
      <c r="Q19" s="143">
        <v>33432.04702995584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15009.821074586334</v>
      </c>
      <c r="AA19" s="189">
        <v>15009.821074586334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29461</v>
      </c>
      <c r="D20" s="144">
        <v>3072</v>
      </c>
      <c r="E20" s="144">
        <v>9858</v>
      </c>
      <c r="F20" s="158">
        <f>SUM(C20:E20)</f>
        <v>42391</v>
      </c>
      <c r="G20" s="144">
        <v>34859</v>
      </c>
      <c r="H20" s="245"/>
      <c r="I20" s="144">
        <v>14684706</v>
      </c>
      <c r="J20" s="144">
        <v>0</v>
      </c>
      <c r="K20" s="144">
        <v>7593444</v>
      </c>
      <c r="L20" s="144">
        <v>1770917</v>
      </c>
      <c r="M20" s="144">
        <v>5014733</v>
      </c>
      <c r="N20" s="234">
        <f>SUM(K20:M20)</f>
        <v>14379094</v>
      </c>
      <c r="O20" s="144">
        <v>0</v>
      </c>
      <c r="P20" s="144">
        <v>13165448</v>
      </c>
      <c r="Q20" s="144">
        <v>13165448</v>
      </c>
      <c r="R20" s="144">
        <v>5787268</v>
      </c>
      <c r="S20" s="144">
        <v>410546</v>
      </c>
      <c r="T20" s="144">
        <v>3883425</v>
      </c>
      <c r="U20" s="158">
        <f>SUM(R20:T20)</f>
        <v>10081239</v>
      </c>
      <c r="V20" s="144">
        <v>5787268</v>
      </c>
      <c r="W20" s="144">
        <v>410546</v>
      </c>
      <c r="X20" s="144">
        <v>3883425</v>
      </c>
      <c r="Y20" s="158">
        <f>SUM(V20:X20)</f>
        <v>10081239</v>
      </c>
      <c r="Z20" s="144">
        <v>9944175.04</v>
      </c>
      <c r="AA20" s="192">
        <v>9944175.04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612</v>
      </c>
      <c r="D21" s="137">
        <f t="shared" si="3"/>
        <v>1564</v>
      </c>
      <c r="E21" s="137">
        <f t="shared" si="3"/>
        <v>140</v>
      </c>
      <c r="F21" s="155">
        <f t="shared" si="3"/>
        <v>2316</v>
      </c>
      <c r="G21" s="137">
        <f t="shared" si="3"/>
        <v>1986</v>
      </c>
      <c r="H21" s="137">
        <f t="shared" si="3"/>
        <v>2162</v>
      </c>
      <c r="I21" s="137">
        <f t="shared" si="3"/>
        <v>2655133</v>
      </c>
      <c r="J21" s="137">
        <f t="shared" si="3"/>
        <v>138446.98627</v>
      </c>
      <c r="K21" s="137">
        <f t="shared" si="3"/>
        <v>685008</v>
      </c>
      <c r="L21" s="137">
        <f t="shared" si="3"/>
        <v>1786726</v>
      </c>
      <c r="M21" s="137">
        <f t="shared" si="3"/>
        <v>98547</v>
      </c>
      <c r="N21" s="227">
        <f t="shared" si="3"/>
        <v>2570281</v>
      </c>
      <c r="O21" s="137">
        <f t="shared" si="3"/>
        <v>138446.98627</v>
      </c>
      <c r="P21" s="137">
        <f t="shared" si="3"/>
        <v>2168420</v>
      </c>
      <c r="Q21" s="137">
        <f t="shared" si="3"/>
        <v>2029973.01373</v>
      </c>
      <c r="R21" s="137">
        <f t="shared" si="3"/>
        <v>374307</v>
      </c>
      <c r="S21" s="137">
        <f t="shared" si="3"/>
        <v>862446</v>
      </c>
      <c r="T21" s="137">
        <f t="shared" si="3"/>
        <v>639610</v>
      </c>
      <c r="U21" s="155">
        <f t="shared" si="3"/>
        <v>1876363</v>
      </c>
      <c r="V21" s="137">
        <f>SUM(V22:V23)</f>
        <v>374307</v>
      </c>
      <c r="W21" s="137">
        <f>SUM(W22:W23)</f>
        <v>862446</v>
      </c>
      <c r="X21" s="137">
        <f>SUM(X22:X23)</f>
        <v>639610</v>
      </c>
      <c r="Y21" s="155">
        <f>SUM(Y22:Y23)</f>
        <v>1876363</v>
      </c>
      <c r="Z21" s="137">
        <f t="shared" si="3"/>
        <v>1226576.1182609</v>
      </c>
      <c r="AA21" s="170">
        <f t="shared" si="3"/>
        <v>1232782.6882609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612</v>
      </c>
      <c r="D22" s="138">
        <v>1564</v>
      </c>
      <c r="E22" s="138">
        <v>140</v>
      </c>
      <c r="F22" s="159">
        <f>SUM(C22:E22)</f>
        <v>2316</v>
      </c>
      <c r="G22" s="138">
        <v>1986</v>
      </c>
      <c r="H22" s="138">
        <v>2162</v>
      </c>
      <c r="I22" s="138">
        <v>2655133</v>
      </c>
      <c r="J22" s="138">
        <v>138446.98627</v>
      </c>
      <c r="K22" s="138">
        <v>685008</v>
      </c>
      <c r="L22" s="138">
        <v>1786726</v>
      </c>
      <c r="M22" s="138">
        <v>98547</v>
      </c>
      <c r="N22" s="228">
        <f>SUM(K22:M22)</f>
        <v>2570281</v>
      </c>
      <c r="O22" s="138">
        <v>138446.98627</v>
      </c>
      <c r="P22" s="138">
        <v>2168420</v>
      </c>
      <c r="Q22" s="138">
        <v>2029973.01373</v>
      </c>
      <c r="R22" s="138">
        <v>374307</v>
      </c>
      <c r="S22" s="138">
        <v>862446</v>
      </c>
      <c r="T22" s="138">
        <v>639610</v>
      </c>
      <c r="U22" s="159">
        <f>SUM(R22:T22)</f>
        <v>1876363</v>
      </c>
      <c r="V22" s="138">
        <v>374307</v>
      </c>
      <c r="W22" s="138">
        <v>862446</v>
      </c>
      <c r="X22" s="138">
        <v>639610</v>
      </c>
      <c r="Y22" s="159">
        <f>SUM(V22:X22)</f>
        <v>1876363</v>
      </c>
      <c r="Z22" s="138">
        <v>1226576.1182609</v>
      </c>
      <c r="AA22" s="174">
        <v>1232782.6882609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12079</v>
      </c>
      <c r="D24" s="146">
        <f t="shared" si="5"/>
        <v>1051105</v>
      </c>
      <c r="E24" s="146">
        <f t="shared" si="5"/>
        <v>165</v>
      </c>
      <c r="F24" s="161">
        <f t="shared" si="5"/>
        <v>1063349</v>
      </c>
      <c r="G24" s="146">
        <f t="shared" si="5"/>
        <v>76003</v>
      </c>
      <c r="H24" s="146">
        <f t="shared" si="5"/>
        <v>1062306</v>
      </c>
      <c r="I24" s="146">
        <f t="shared" si="5"/>
        <v>3045642.166666669</v>
      </c>
      <c r="J24" s="146">
        <f t="shared" si="5"/>
        <v>19461.535831636793</v>
      </c>
      <c r="K24" s="146">
        <f t="shared" si="5"/>
        <v>271871.00000000006</v>
      </c>
      <c r="L24" s="146">
        <f t="shared" si="5"/>
        <v>2760865.1666666684</v>
      </c>
      <c r="M24" s="146">
        <f t="shared" si="5"/>
        <v>193</v>
      </c>
      <c r="N24" s="153">
        <f t="shared" si="5"/>
        <v>3032929.1666666684</v>
      </c>
      <c r="O24" s="153">
        <f t="shared" si="5"/>
        <v>19224.43083163679</v>
      </c>
      <c r="P24" s="146">
        <f t="shared" si="5"/>
        <v>3007001.672035333</v>
      </c>
      <c r="Q24" s="146">
        <f t="shared" si="5"/>
        <v>2982451.696950644</v>
      </c>
      <c r="R24" s="146">
        <f t="shared" si="5"/>
        <v>76839.25555555556</v>
      </c>
      <c r="S24" s="146">
        <f t="shared" si="5"/>
        <v>440535.4729738565</v>
      </c>
      <c r="T24" s="146">
        <f t="shared" si="5"/>
        <v>45197</v>
      </c>
      <c r="U24" s="161">
        <f t="shared" si="5"/>
        <v>562571.7285294121</v>
      </c>
      <c r="V24" s="146">
        <f>SUM(V25:V27)</f>
        <v>76717.16555555556</v>
      </c>
      <c r="W24" s="146">
        <f>SUM(W25:W27)</f>
        <v>440535.4729738565</v>
      </c>
      <c r="X24" s="146">
        <f>SUM(X25:X27)</f>
        <v>45197</v>
      </c>
      <c r="Y24" s="161">
        <f>SUM(Y25:Y27)</f>
        <v>562449.6385294121</v>
      </c>
      <c r="Z24" s="146">
        <f t="shared" si="5"/>
        <v>452569.140631039</v>
      </c>
      <c r="AA24" s="198">
        <f t="shared" si="5"/>
        <v>457937.550631039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10611</v>
      </c>
      <c r="D25" s="138">
        <v>1049542</v>
      </c>
      <c r="E25" s="138"/>
      <c r="F25" s="159">
        <f>SUM(C25:E25)</f>
        <v>1060153</v>
      </c>
      <c r="G25" s="138">
        <v>73549</v>
      </c>
      <c r="H25" s="138">
        <v>1060153</v>
      </c>
      <c r="I25" s="138">
        <v>2674588.166666669</v>
      </c>
      <c r="J25" s="138">
        <v>0</v>
      </c>
      <c r="K25" s="138">
        <v>88692.00000000007</v>
      </c>
      <c r="L25" s="138">
        <v>2585896.1666666684</v>
      </c>
      <c r="M25" s="138"/>
      <c r="N25" s="228">
        <f>SUM(K25:M25)</f>
        <v>2674588.1666666684</v>
      </c>
      <c r="O25" s="138">
        <v>0</v>
      </c>
      <c r="P25" s="138">
        <v>2673145.672035333</v>
      </c>
      <c r="Q25" s="138">
        <v>2673145.672035333</v>
      </c>
      <c r="R25" s="138">
        <v>9033.255555555565</v>
      </c>
      <c r="S25" s="138">
        <v>320093.4729738565</v>
      </c>
      <c r="T25" s="138"/>
      <c r="U25" s="159">
        <f>SUM(R25:T25)</f>
        <v>329126.72852941207</v>
      </c>
      <c r="V25" s="138">
        <v>9033.255555555565</v>
      </c>
      <c r="W25" s="138">
        <v>320093.4729738565</v>
      </c>
      <c r="X25" s="138"/>
      <c r="Y25" s="159">
        <f>SUM(V25:X25)</f>
        <v>329126.72852941207</v>
      </c>
      <c r="Z25" s="138">
        <v>352221.1856535951</v>
      </c>
      <c r="AA25" s="174">
        <v>352221.1856535951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615</v>
      </c>
      <c r="D26" s="147">
        <v>1549</v>
      </c>
      <c r="E26" s="147">
        <v>165</v>
      </c>
      <c r="F26" s="162">
        <f>SUM(C26:E26)</f>
        <v>2329</v>
      </c>
      <c r="G26" s="147">
        <v>2013</v>
      </c>
      <c r="H26" s="147">
        <v>2153</v>
      </c>
      <c r="I26" s="147">
        <v>255979</v>
      </c>
      <c r="J26" s="147">
        <v>8106</v>
      </c>
      <c r="K26" s="147">
        <v>73554</v>
      </c>
      <c r="L26" s="147">
        <v>169993</v>
      </c>
      <c r="M26" s="147">
        <v>193</v>
      </c>
      <c r="N26" s="236">
        <f>SUM(K26:M26)</f>
        <v>243740</v>
      </c>
      <c r="O26" s="147">
        <v>8106</v>
      </c>
      <c r="P26" s="147">
        <v>220732</v>
      </c>
      <c r="Q26" s="147">
        <v>212626</v>
      </c>
      <c r="R26" s="147">
        <v>67562</v>
      </c>
      <c r="S26" s="147">
        <v>120442</v>
      </c>
      <c r="T26" s="147">
        <v>45197</v>
      </c>
      <c r="U26" s="162">
        <f>SUM(R26:T26)</f>
        <v>233201</v>
      </c>
      <c r="V26" s="147">
        <v>67562</v>
      </c>
      <c r="W26" s="147">
        <v>120442</v>
      </c>
      <c r="X26" s="147">
        <v>45197</v>
      </c>
      <c r="Y26" s="162">
        <f>SUM(V26:X26)</f>
        <v>233201</v>
      </c>
      <c r="Z26" s="147">
        <v>110178.6</v>
      </c>
      <c r="AA26" s="201">
        <v>110178.6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853</v>
      </c>
      <c r="D27" s="148">
        <v>14</v>
      </c>
      <c r="E27" s="148">
        <v>0</v>
      </c>
      <c r="F27" s="163">
        <f>SUM(C27:E27)</f>
        <v>867</v>
      </c>
      <c r="G27" s="148">
        <v>441</v>
      </c>
      <c r="H27" s="248"/>
      <c r="I27" s="148">
        <v>115075</v>
      </c>
      <c r="J27" s="148">
        <v>11355.535831636791</v>
      </c>
      <c r="K27" s="148">
        <v>109625</v>
      </c>
      <c r="L27" s="148">
        <v>4976</v>
      </c>
      <c r="M27" s="148">
        <v>0</v>
      </c>
      <c r="N27" s="237">
        <f>SUM(K27:M27)</f>
        <v>114601</v>
      </c>
      <c r="O27" s="148">
        <v>11118.430831636791</v>
      </c>
      <c r="P27" s="148">
        <v>113124</v>
      </c>
      <c r="Q27" s="148">
        <v>96680.024915311</v>
      </c>
      <c r="R27" s="148">
        <v>244</v>
      </c>
      <c r="S27" s="148">
        <v>0</v>
      </c>
      <c r="T27" s="148">
        <v>0</v>
      </c>
      <c r="U27" s="163">
        <f>SUM(R27:T27)</f>
        <v>244</v>
      </c>
      <c r="V27" s="148">
        <f>244-122.09</f>
        <v>121.91</v>
      </c>
      <c r="W27" s="148">
        <v>0</v>
      </c>
      <c r="X27" s="148">
        <v>0</v>
      </c>
      <c r="Y27" s="163">
        <f>SUM(V27:X27)</f>
        <v>121.91</v>
      </c>
      <c r="Z27" s="148">
        <v>-9830.645022556106</v>
      </c>
      <c r="AA27" s="204">
        <v>-4462.235022556106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0</v>
      </c>
      <c r="F28" s="158">
        <f>SUM(C28:E28)</f>
        <v>0</v>
      </c>
      <c r="G28" s="144">
        <v>0</v>
      </c>
      <c r="H28" s="251"/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234">
        <f>SUM(K28:M28)</f>
        <v>0</v>
      </c>
      <c r="O28" s="144"/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-3719.4500000000003</v>
      </c>
      <c r="AA28" s="192">
        <v>-3719.4500000000003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26</v>
      </c>
      <c r="D29" s="149">
        <v>0</v>
      </c>
      <c r="E29" s="149">
        <v>4</v>
      </c>
      <c r="F29" s="164">
        <f>SUM(C29:E29)</f>
        <v>30</v>
      </c>
      <c r="G29" s="149">
        <v>23</v>
      </c>
      <c r="H29" s="244">
        <v>14</v>
      </c>
      <c r="I29" s="149">
        <v>8703881</v>
      </c>
      <c r="J29" s="149">
        <v>8451126.067552138</v>
      </c>
      <c r="K29" s="149">
        <v>8281215</v>
      </c>
      <c r="L29" s="149">
        <v>0</v>
      </c>
      <c r="M29" s="149">
        <v>422667</v>
      </c>
      <c r="N29" s="238">
        <f>SUM(K29:M29)</f>
        <v>8703882</v>
      </c>
      <c r="O29" s="149">
        <v>8400871.004946899</v>
      </c>
      <c r="P29" s="149">
        <v>6704144</v>
      </c>
      <c r="Q29" s="149">
        <v>262143.73072147183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5404.752417546673</v>
      </c>
      <c r="AA29" s="207">
        <v>5404.752417546673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27</v>
      </c>
      <c r="D30" s="146">
        <f>SUM(D31:D32)</f>
        <v>0</v>
      </c>
      <c r="E30" s="146">
        <f>SUM(E31:E32)</f>
        <v>2</v>
      </c>
      <c r="F30" s="161">
        <f>SUM(F31:F32)</f>
        <v>29</v>
      </c>
      <c r="G30" s="146">
        <f>SUM(G31:G32)</f>
        <v>26</v>
      </c>
      <c r="H30" s="245"/>
      <c r="I30" s="146">
        <f aca="true" t="shared" si="7" ref="I30:AA30">SUM(I31:I32)</f>
        <v>7009318</v>
      </c>
      <c r="J30" s="146">
        <f t="shared" si="7"/>
        <v>5411714.386871311</v>
      </c>
      <c r="K30" s="146">
        <f t="shared" si="7"/>
        <v>4654402</v>
      </c>
      <c r="L30" s="146">
        <f t="shared" si="7"/>
        <v>0</v>
      </c>
      <c r="M30" s="146">
        <f t="shared" si="7"/>
        <v>2354916</v>
      </c>
      <c r="N30" s="153">
        <f t="shared" si="7"/>
        <v>7009318</v>
      </c>
      <c r="O30" s="146">
        <f t="shared" si="7"/>
        <v>5296712.107558312</v>
      </c>
      <c r="P30" s="146">
        <f t="shared" si="7"/>
        <v>6250550</v>
      </c>
      <c r="Q30" s="146">
        <f t="shared" si="7"/>
        <v>1542928.8773889244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26823.21492764441</v>
      </c>
      <c r="AA30" s="198">
        <f t="shared" si="7"/>
        <v>26823.21492764441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239">
        <f>SUM(K31:M31)</f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27</v>
      </c>
      <c r="D32" s="145">
        <v>0</v>
      </c>
      <c r="E32" s="145">
        <v>2</v>
      </c>
      <c r="F32" s="160">
        <f>SUM(C32:E32)</f>
        <v>29</v>
      </c>
      <c r="G32" s="145">
        <v>26</v>
      </c>
      <c r="H32" s="247"/>
      <c r="I32" s="145">
        <v>7009318</v>
      </c>
      <c r="J32" s="145">
        <v>5411714.386871311</v>
      </c>
      <c r="K32" s="145">
        <v>4654402</v>
      </c>
      <c r="L32" s="145">
        <v>0</v>
      </c>
      <c r="M32" s="145">
        <v>2354916</v>
      </c>
      <c r="N32" s="235">
        <f>SUM(K32:M32)</f>
        <v>7009318</v>
      </c>
      <c r="O32" s="145">
        <v>5296712.107558312</v>
      </c>
      <c r="P32" s="145">
        <v>6250550</v>
      </c>
      <c r="Q32" s="145">
        <v>1542928.8773889244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26823.21492764441</v>
      </c>
      <c r="AA32" s="195">
        <v>26823.21492764441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3</v>
      </c>
      <c r="D33" s="144">
        <v>0</v>
      </c>
      <c r="E33" s="144">
        <v>14</v>
      </c>
      <c r="F33" s="158">
        <f>SUM(C33:E33)</f>
        <v>17</v>
      </c>
      <c r="G33" s="144">
        <v>15</v>
      </c>
      <c r="H33" s="144">
        <v>1</v>
      </c>
      <c r="I33" s="144">
        <v>230966</v>
      </c>
      <c r="J33" s="144">
        <v>199439.74107153498</v>
      </c>
      <c r="K33" s="144">
        <v>185081</v>
      </c>
      <c r="L33" s="144">
        <v>0</v>
      </c>
      <c r="M33" s="144">
        <v>45885</v>
      </c>
      <c r="N33" s="234">
        <f>SUM(K33:M33)</f>
        <v>230966</v>
      </c>
      <c r="O33" s="144">
        <v>199439.74107153498</v>
      </c>
      <c r="P33" s="144">
        <v>192954</v>
      </c>
      <c r="Q33" s="144">
        <v>31929.586498193297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812.8611030041326</v>
      </c>
      <c r="AA33" s="192">
        <v>812.8611030041326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2</v>
      </c>
      <c r="D34" s="146">
        <f>SUM(D35:D36)</f>
        <v>2</v>
      </c>
      <c r="E34" s="146">
        <f>SUM(E35:E36)</f>
        <v>1</v>
      </c>
      <c r="F34" s="161">
        <f>SUM(F35:F36)</f>
        <v>5</v>
      </c>
      <c r="G34" s="146">
        <f>SUM(G35:G36)</f>
        <v>5</v>
      </c>
      <c r="H34" s="248"/>
      <c r="I34" s="146">
        <f aca="true" t="shared" si="9" ref="I34:AA34">SUM(I35:I36)</f>
        <v>15898</v>
      </c>
      <c r="J34" s="146">
        <f t="shared" si="9"/>
        <v>7948.9</v>
      </c>
      <c r="K34" s="146">
        <f t="shared" si="9"/>
        <v>6350</v>
      </c>
      <c r="L34" s="146">
        <f t="shared" si="9"/>
        <v>4309</v>
      </c>
      <c r="M34" s="146">
        <f t="shared" si="9"/>
        <v>5239</v>
      </c>
      <c r="N34" s="153">
        <f t="shared" si="9"/>
        <v>15898</v>
      </c>
      <c r="O34" s="242">
        <f t="shared" si="9"/>
        <v>7948.9</v>
      </c>
      <c r="P34" s="146">
        <f t="shared" si="9"/>
        <v>12212</v>
      </c>
      <c r="Q34" s="146">
        <f t="shared" si="9"/>
        <v>6105.99268954979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255.21475</v>
      </c>
      <c r="AA34" s="198">
        <f t="shared" si="9"/>
        <v>255.21475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2</v>
      </c>
      <c r="D36" s="145">
        <v>2</v>
      </c>
      <c r="E36" s="145">
        <v>1</v>
      </c>
      <c r="F36" s="160">
        <f>SUM(C36:E36)</f>
        <v>5</v>
      </c>
      <c r="G36" s="145">
        <v>5</v>
      </c>
      <c r="H36" s="252"/>
      <c r="I36" s="145">
        <v>15898</v>
      </c>
      <c r="J36" s="145">
        <v>7948.9</v>
      </c>
      <c r="K36" s="145">
        <v>6350</v>
      </c>
      <c r="L36" s="145">
        <v>4309</v>
      </c>
      <c r="M36" s="145">
        <v>5239</v>
      </c>
      <c r="N36" s="235">
        <f>SUM(K36:M36)</f>
        <v>15898</v>
      </c>
      <c r="O36" s="145">
        <v>7948.9</v>
      </c>
      <c r="P36" s="145">
        <v>12212</v>
      </c>
      <c r="Q36" s="145">
        <v>6105.99268954979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255.21475</v>
      </c>
      <c r="AA36" s="195">
        <v>255.21475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185</v>
      </c>
      <c r="D37" s="151">
        <v>56</v>
      </c>
      <c r="E37" s="151">
        <v>0</v>
      </c>
      <c r="F37" s="166">
        <f>SUM(C37:E37)</f>
        <v>241</v>
      </c>
      <c r="G37" s="151">
        <v>55</v>
      </c>
      <c r="H37" s="249"/>
      <c r="I37" s="151">
        <v>242892</v>
      </c>
      <c r="J37" s="151">
        <v>150945.214108047</v>
      </c>
      <c r="K37" s="151">
        <v>165518</v>
      </c>
      <c r="L37" s="151">
        <v>15167</v>
      </c>
      <c r="M37" s="151">
        <v>0</v>
      </c>
      <c r="N37" s="240">
        <f>SUM(K37:M37)</f>
        <v>180685</v>
      </c>
      <c r="O37" s="151">
        <v>119841.479108047</v>
      </c>
      <c r="P37" s="151">
        <v>411922</v>
      </c>
      <c r="Q37" s="151">
        <v>148206.2285072066</v>
      </c>
      <c r="R37" s="151">
        <v>0</v>
      </c>
      <c r="S37" s="151">
        <v>430</v>
      </c>
      <c r="T37" s="151">
        <v>0</v>
      </c>
      <c r="U37" s="166">
        <f>SUM(R37:T37)</f>
        <v>430</v>
      </c>
      <c r="V37" s="151">
        <v>0</v>
      </c>
      <c r="W37" s="151">
        <v>430</v>
      </c>
      <c r="X37" s="151">
        <v>0</v>
      </c>
      <c r="Y37" s="166">
        <f>SUM(V37:X37)</f>
        <v>430</v>
      </c>
      <c r="Z37" s="151">
        <v>941228.283168452</v>
      </c>
      <c r="AA37" s="213">
        <v>465339.83316845197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377</v>
      </c>
      <c r="D38" s="144">
        <v>65</v>
      </c>
      <c r="E38" s="144">
        <v>55</v>
      </c>
      <c r="F38" s="158">
        <f>SUM(C38:E38)</f>
        <v>497</v>
      </c>
      <c r="G38" s="144">
        <v>1033</v>
      </c>
      <c r="H38" s="251"/>
      <c r="I38" s="144">
        <v>12849701</v>
      </c>
      <c r="J38" s="144">
        <v>11311209.469085645</v>
      </c>
      <c r="K38" s="144">
        <v>9480775</v>
      </c>
      <c r="L38" s="144">
        <v>10836</v>
      </c>
      <c r="M38" s="144">
        <v>316556</v>
      </c>
      <c r="N38" s="234">
        <f>SUM(K38:M38)</f>
        <v>9808167</v>
      </c>
      <c r="O38" s="144">
        <v>8502832.829814477</v>
      </c>
      <c r="P38" s="144">
        <v>14936858</v>
      </c>
      <c r="Q38" s="144">
        <v>3133847.5087066554</v>
      </c>
      <c r="R38" s="144">
        <v>297039</v>
      </c>
      <c r="S38" s="144">
        <v>5002</v>
      </c>
      <c r="T38" s="144">
        <v>149624</v>
      </c>
      <c r="U38" s="158">
        <f>SUM(R38:T38)</f>
        <v>451665</v>
      </c>
      <c r="V38" s="144">
        <f>297039-247418.0113</f>
        <v>49620.98869999999</v>
      </c>
      <c r="W38" s="144">
        <f>5002-2500.875</f>
        <v>2501.125</v>
      </c>
      <c r="X38" s="144">
        <f>149624-52796.135</f>
        <v>96827.86499999999</v>
      </c>
      <c r="Y38" s="158">
        <f>SUM(V38:X38)</f>
        <v>148949.97869999998</v>
      </c>
      <c r="Z38" s="144">
        <v>4535176.606520479</v>
      </c>
      <c r="AA38" s="192">
        <v>3084157.4652204784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38</v>
      </c>
      <c r="D39" s="144">
        <v>1</v>
      </c>
      <c r="E39" s="144">
        <v>0</v>
      </c>
      <c r="F39" s="158">
        <f>SUM(C39:E39)</f>
        <v>39</v>
      </c>
      <c r="G39" s="144">
        <v>219</v>
      </c>
      <c r="H39" s="251"/>
      <c r="I39" s="144">
        <v>1450837</v>
      </c>
      <c r="J39" s="144">
        <v>1355782.0533818188</v>
      </c>
      <c r="K39" s="144">
        <v>1450670</v>
      </c>
      <c r="L39" s="144">
        <v>-9221</v>
      </c>
      <c r="M39" s="144">
        <v>0</v>
      </c>
      <c r="N39" s="234">
        <f>SUM(K39:M39)</f>
        <v>1441449</v>
      </c>
      <c r="O39" s="144">
        <v>1355782.0533818188</v>
      </c>
      <c r="P39" s="144">
        <v>1616646</v>
      </c>
      <c r="Q39" s="144">
        <v>148238.57297547697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-21558.44956909302</v>
      </c>
      <c r="AA39" s="192">
        <v>-21558.44956909302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606</v>
      </c>
      <c r="D40" s="146">
        <f>SUM(D41:D43)</f>
        <v>0</v>
      </c>
      <c r="E40" s="146">
        <f>SUM(E41:E43)</f>
        <v>0</v>
      </c>
      <c r="F40" s="155">
        <f>SUM(F41:F43)</f>
        <v>606</v>
      </c>
      <c r="G40" s="146">
        <f>SUM(G41:G43)</f>
        <v>288</v>
      </c>
      <c r="H40" s="251"/>
      <c r="I40" s="137">
        <f aca="true" t="shared" si="11" ref="I40:AA40">SUM(I41:I43)</f>
        <v>1786207</v>
      </c>
      <c r="J40" s="137">
        <f t="shared" si="11"/>
        <v>1361938.3840000003</v>
      </c>
      <c r="K40" s="137">
        <f t="shared" si="11"/>
        <v>1722486</v>
      </c>
      <c r="L40" s="137">
        <f t="shared" si="11"/>
        <v>0</v>
      </c>
      <c r="M40" s="137">
        <f t="shared" si="11"/>
        <v>0</v>
      </c>
      <c r="N40" s="227">
        <f t="shared" si="11"/>
        <v>1722486</v>
      </c>
      <c r="O40" s="137">
        <f t="shared" si="11"/>
        <v>1325114.8940000003</v>
      </c>
      <c r="P40" s="137">
        <f t="shared" si="11"/>
        <v>1528822</v>
      </c>
      <c r="Q40" s="137">
        <f t="shared" si="11"/>
        <v>321321.00408911554</v>
      </c>
      <c r="R40" s="137">
        <f t="shared" si="11"/>
        <v>2799024</v>
      </c>
      <c r="S40" s="137">
        <f t="shared" si="11"/>
        <v>0</v>
      </c>
      <c r="T40" s="137">
        <f t="shared" si="11"/>
        <v>0</v>
      </c>
      <c r="U40" s="137">
        <f t="shared" si="11"/>
        <v>2799024</v>
      </c>
      <c r="V40" s="137">
        <f>SUM(V41:V43)</f>
        <v>330195.3950980399</v>
      </c>
      <c r="W40" s="137">
        <f>SUM(W41:W43)</f>
        <v>0</v>
      </c>
      <c r="X40" s="137">
        <f>SUM(X41:X43)</f>
        <v>0</v>
      </c>
      <c r="Y40" s="137">
        <f>SUM(Y41:Y43)</f>
        <v>330195.3950980399</v>
      </c>
      <c r="Z40" s="137">
        <f t="shared" si="11"/>
        <v>-823950.5894448648</v>
      </c>
      <c r="AA40" s="170">
        <f t="shared" si="11"/>
        <v>-67194.26234682633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60</v>
      </c>
      <c r="D41" s="152">
        <v>0</v>
      </c>
      <c r="E41" s="152">
        <v>0</v>
      </c>
      <c r="F41" s="167">
        <f>SUM(C41:E41)</f>
        <v>60</v>
      </c>
      <c r="G41" s="152">
        <v>21</v>
      </c>
      <c r="H41" s="250"/>
      <c r="I41" s="152">
        <v>214117</v>
      </c>
      <c r="J41" s="152">
        <v>183647.55896724138</v>
      </c>
      <c r="K41" s="152">
        <v>211487</v>
      </c>
      <c r="L41" s="152">
        <v>0</v>
      </c>
      <c r="M41" s="152">
        <v>0</v>
      </c>
      <c r="N41" s="241">
        <f>SUM(K41:M41)</f>
        <v>211487</v>
      </c>
      <c r="O41" s="152">
        <v>182069.31296724136</v>
      </c>
      <c r="P41" s="152">
        <v>199583</v>
      </c>
      <c r="Q41" s="152">
        <v>24656.032631868322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-761.0018905242291</v>
      </c>
      <c r="AA41" s="216">
        <v>-761.0018905242291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536</v>
      </c>
      <c r="D42" s="147">
        <v>0</v>
      </c>
      <c r="E42" s="147">
        <v>0</v>
      </c>
      <c r="F42" s="162">
        <f>SUM(C42:E42)</f>
        <v>536</v>
      </c>
      <c r="G42" s="147">
        <v>257</v>
      </c>
      <c r="H42" s="247"/>
      <c r="I42" s="147">
        <v>1448545</v>
      </c>
      <c r="J42" s="147">
        <v>1069954.945249282</v>
      </c>
      <c r="K42" s="147">
        <v>1387454</v>
      </c>
      <c r="L42" s="147">
        <v>0</v>
      </c>
      <c r="M42" s="147">
        <v>0</v>
      </c>
      <c r="N42" s="236">
        <f>SUM(K42:M42)</f>
        <v>1387454</v>
      </c>
      <c r="O42" s="147">
        <v>1034709.7012492821</v>
      </c>
      <c r="P42" s="147">
        <v>1276700</v>
      </c>
      <c r="Q42" s="147">
        <v>311133.12280787516</v>
      </c>
      <c r="R42" s="147">
        <v>2799024</v>
      </c>
      <c r="S42" s="147">
        <v>0</v>
      </c>
      <c r="T42" s="147">
        <v>0</v>
      </c>
      <c r="U42" s="162">
        <f>SUM(R42:T42)</f>
        <v>2799024</v>
      </c>
      <c r="V42" s="147">
        <f>2799024-2468828.60490196</f>
        <v>330195.3950980399</v>
      </c>
      <c r="W42" s="147">
        <v>0</v>
      </c>
      <c r="X42" s="147">
        <v>0</v>
      </c>
      <c r="Y42" s="162">
        <f>SUM(V42:X42)</f>
        <v>330195.3950980399</v>
      </c>
      <c r="Z42" s="147">
        <v>-823950.0435651668</v>
      </c>
      <c r="AA42" s="201">
        <v>-67193.71646712825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10</v>
      </c>
      <c r="D43" s="148">
        <v>0</v>
      </c>
      <c r="E43" s="148">
        <v>0</v>
      </c>
      <c r="F43" s="163">
        <f>SUM(C43:E43)</f>
        <v>10</v>
      </c>
      <c r="G43" s="148">
        <v>10</v>
      </c>
      <c r="H43" s="248"/>
      <c r="I43" s="148">
        <v>123545</v>
      </c>
      <c r="J43" s="148">
        <v>108335.879783477</v>
      </c>
      <c r="K43" s="148">
        <v>123545</v>
      </c>
      <c r="L43" s="148">
        <v>0</v>
      </c>
      <c r="M43" s="148">
        <v>0</v>
      </c>
      <c r="N43" s="237">
        <f>SUM(K43:M43)</f>
        <v>123545</v>
      </c>
      <c r="O43" s="148">
        <v>108335.879783477</v>
      </c>
      <c r="P43" s="148">
        <v>52539</v>
      </c>
      <c r="Q43" s="148">
        <v>-14468.151350627959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760.4560108261503</v>
      </c>
      <c r="AA43" s="204">
        <v>760.4560108261503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285</v>
      </c>
      <c r="D45" s="146">
        <f>SUM(D46:D48)</f>
        <v>66</v>
      </c>
      <c r="E45" s="146">
        <f>SUM(E46:E48)</f>
        <v>6</v>
      </c>
      <c r="F45" s="161">
        <f>SUM(F46:F48)</f>
        <v>357</v>
      </c>
      <c r="G45" s="146">
        <f>SUM(G46:G48)</f>
        <v>379</v>
      </c>
      <c r="H45" s="251"/>
      <c r="I45" s="146">
        <f aca="true" t="shared" si="13" ref="I45:AA45">SUM(I46:I48)</f>
        <v>2482211</v>
      </c>
      <c r="J45" s="146">
        <f t="shared" si="13"/>
        <v>1986883.21574</v>
      </c>
      <c r="K45" s="146">
        <f t="shared" si="13"/>
        <v>2091804</v>
      </c>
      <c r="L45" s="146">
        <f t="shared" si="13"/>
        <v>9867</v>
      </c>
      <c r="M45" s="146">
        <f t="shared" si="13"/>
        <v>82915</v>
      </c>
      <c r="N45" s="153">
        <f t="shared" si="13"/>
        <v>2184586</v>
      </c>
      <c r="O45" s="146">
        <f t="shared" si="13"/>
        <v>1718107.499567757</v>
      </c>
      <c r="P45" s="146">
        <f t="shared" si="13"/>
        <v>2796187</v>
      </c>
      <c r="Q45" s="146">
        <f t="shared" si="13"/>
        <v>620755.8223047382</v>
      </c>
      <c r="R45" s="146">
        <f t="shared" si="13"/>
        <v>1669</v>
      </c>
      <c r="S45" s="146">
        <f t="shared" si="13"/>
        <v>0</v>
      </c>
      <c r="T45" s="146">
        <f t="shared" si="13"/>
        <v>4241</v>
      </c>
      <c r="U45" s="161">
        <f t="shared" si="13"/>
        <v>5910</v>
      </c>
      <c r="V45" s="146">
        <f>SUM(V46:V48)</f>
        <v>-1285.975</v>
      </c>
      <c r="W45" s="146">
        <f>SUM(W46:W48)</f>
        <v>0</v>
      </c>
      <c r="X45" s="146">
        <f>SUM(X46:X48)</f>
        <v>4241</v>
      </c>
      <c r="Y45" s="161">
        <f>SUM(Y46:Y48)</f>
        <v>2955.025</v>
      </c>
      <c r="Z45" s="146">
        <f t="shared" si="13"/>
        <v>29402.56386900269</v>
      </c>
      <c r="AA45" s="198">
        <f t="shared" si="13"/>
        <v>-4797.18613099731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102</v>
      </c>
      <c r="D46" s="150">
        <v>18</v>
      </c>
      <c r="E46" s="150">
        <v>0</v>
      </c>
      <c r="F46" s="165">
        <f>SUM(C46:E46)</f>
        <v>120</v>
      </c>
      <c r="G46" s="150">
        <v>128</v>
      </c>
      <c r="H46" s="250"/>
      <c r="I46" s="150">
        <v>337013</v>
      </c>
      <c r="J46" s="150">
        <v>224506.7394652606</v>
      </c>
      <c r="K46" s="150">
        <v>316583</v>
      </c>
      <c r="L46" s="150">
        <v>4559</v>
      </c>
      <c r="M46" s="150">
        <v>0</v>
      </c>
      <c r="N46" s="239">
        <f>SUM(K46:M46)</f>
        <v>321142</v>
      </c>
      <c r="O46" s="150">
        <v>216734.67446526058</v>
      </c>
      <c r="P46" s="150">
        <v>365644</v>
      </c>
      <c r="Q46" s="150">
        <v>162327.2032457601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-7690.036122074621</v>
      </c>
      <c r="AA46" s="210">
        <v>-7690.036122074621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17</v>
      </c>
      <c r="D47" s="139">
        <v>0</v>
      </c>
      <c r="E47" s="139">
        <v>1</v>
      </c>
      <c r="F47" s="168">
        <f>SUM(C47:E47)</f>
        <v>18</v>
      </c>
      <c r="G47" s="139">
        <v>18</v>
      </c>
      <c r="H47" s="247"/>
      <c r="I47" s="139">
        <v>51773</v>
      </c>
      <c r="J47" s="139">
        <v>30749.295285841927</v>
      </c>
      <c r="K47" s="139">
        <v>48951</v>
      </c>
      <c r="L47" s="139">
        <v>0</v>
      </c>
      <c r="M47" s="139">
        <v>2620</v>
      </c>
      <c r="N47" s="229">
        <f>SUM(K47:M47)</f>
        <v>51571</v>
      </c>
      <c r="O47" s="139">
        <v>30648.190285841927</v>
      </c>
      <c r="P47" s="139">
        <v>82963</v>
      </c>
      <c r="Q47" s="139">
        <v>36663.74477962152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-4981.880798281067</v>
      </c>
      <c r="AA47" s="176">
        <v>-3981.8807982810667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166</v>
      </c>
      <c r="D48" s="148">
        <v>48</v>
      </c>
      <c r="E48" s="148">
        <v>5</v>
      </c>
      <c r="F48" s="163">
        <f>SUM(C48:E48)</f>
        <v>219</v>
      </c>
      <c r="G48" s="148">
        <v>233</v>
      </c>
      <c r="H48" s="247"/>
      <c r="I48" s="148">
        <v>2093425</v>
      </c>
      <c r="J48" s="148">
        <v>1731627.1809888973</v>
      </c>
      <c r="K48" s="148">
        <v>1726270</v>
      </c>
      <c r="L48" s="148">
        <v>5308</v>
      </c>
      <c r="M48" s="148">
        <v>80295</v>
      </c>
      <c r="N48" s="237">
        <f>SUM(K48:M48)</f>
        <v>1811873</v>
      </c>
      <c r="O48" s="148">
        <v>1470724.6348166545</v>
      </c>
      <c r="P48" s="148">
        <v>2347580</v>
      </c>
      <c r="Q48" s="148">
        <v>421764.87427935656</v>
      </c>
      <c r="R48" s="148">
        <v>1669</v>
      </c>
      <c r="S48" s="148">
        <v>0</v>
      </c>
      <c r="T48" s="148">
        <v>4241</v>
      </c>
      <c r="U48" s="163">
        <f>SUM(R48:T48)</f>
        <v>5910</v>
      </c>
      <c r="V48" s="148">
        <f>1669-2954.975</f>
        <v>-1285.975</v>
      </c>
      <c r="W48" s="148">
        <v>0</v>
      </c>
      <c r="X48" s="148">
        <v>4241</v>
      </c>
      <c r="Y48" s="163">
        <f>SUM(V48:X48)</f>
        <v>2955.025</v>
      </c>
      <c r="Z48" s="148">
        <v>42074.48078935838</v>
      </c>
      <c r="AA48" s="204">
        <v>6874.730789358378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80" t="s">
        <v>69</v>
      </c>
      <c r="B50" s="281"/>
      <c r="C50" s="218">
        <f>C11+C16+C17+C20+C21+C24+C28+C29+C30+C33+C34+C37+C38+C39+C40+C44+C45+C49</f>
        <v>90968</v>
      </c>
      <c r="D50" s="153">
        <f aca="true" t="shared" si="15" ref="D50:AL50">D11+D16+D17+D20+D21+D24+D28+D29+D30+D33+D34+D37+D38+D39+D40+D44+D45+D49</f>
        <v>1076760</v>
      </c>
      <c r="E50" s="153">
        <f t="shared" si="15"/>
        <v>22166</v>
      </c>
      <c r="F50" s="153">
        <f t="shared" si="15"/>
        <v>1189894</v>
      </c>
      <c r="G50" s="153">
        <f t="shared" si="15"/>
        <v>169241</v>
      </c>
      <c r="H50" s="153">
        <f t="shared" si="15"/>
        <v>1064483</v>
      </c>
      <c r="I50" s="153">
        <f t="shared" si="15"/>
        <v>56308571.16666667</v>
      </c>
      <c r="J50" s="153">
        <f t="shared" si="15"/>
        <v>30484485.18704493</v>
      </c>
      <c r="K50" s="153">
        <f t="shared" si="15"/>
        <v>37106296</v>
      </c>
      <c r="L50" s="153">
        <f t="shared" si="15"/>
        <v>6810083.166666668</v>
      </c>
      <c r="M50" s="153">
        <f t="shared" si="15"/>
        <v>8480395</v>
      </c>
      <c r="N50" s="153">
        <f t="shared" si="15"/>
        <v>52396774.16666667</v>
      </c>
      <c r="O50" s="153">
        <f t="shared" si="15"/>
        <v>27173187.768215507</v>
      </c>
      <c r="P50" s="153">
        <f t="shared" si="15"/>
        <v>54011569.67203534</v>
      </c>
      <c r="Q50" s="153">
        <f t="shared" si="15"/>
        <v>25534459.409020994</v>
      </c>
      <c r="R50" s="153">
        <f t="shared" si="15"/>
        <v>9374819.255555555</v>
      </c>
      <c r="S50" s="153">
        <f t="shared" si="15"/>
        <v>1719496.4729738566</v>
      </c>
      <c r="T50" s="153">
        <f t="shared" si="15"/>
        <v>4835379</v>
      </c>
      <c r="U50" s="153">
        <f t="shared" si="15"/>
        <v>15929694.728529412</v>
      </c>
      <c r="V50" s="153">
        <f>V11+V16+V17+V20+V21+V24+V28+V29+V30+V33+V34+V37+V38+V39+V40+V44+V45+V49</f>
        <v>6655495.574353595</v>
      </c>
      <c r="W50" s="153">
        <f>W11+W16+W17+W20+W21+W24+W28+W29+W30+W33+W34+W37+W38+W39+W40+W44+W45+W49</f>
        <v>1716982.9979738565</v>
      </c>
      <c r="X50" s="153">
        <f>X11+X16+X17+X20+X21+X24+X28+X29+X30+X33+X34+X37+X38+X39+X40+X44+X45+X49</f>
        <v>4782582.865</v>
      </c>
      <c r="Y50" s="153">
        <f>Y11+Y16+Y17+Y20+Y21+Y24+Y28+Y29+Y30+Y33+Y34+Y37+Y38+Y39+Y40+Y44+Y45+Y49</f>
        <v>13155061.437327454</v>
      </c>
      <c r="Z50" s="153">
        <f t="shared" si="15"/>
        <v>16447974.971154138</v>
      </c>
      <c r="AA50" s="219">
        <f t="shared" si="15"/>
        <v>15255186.336952174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D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Kakha Tsertsvadze</cp:lastModifiedBy>
  <cp:lastPrinted>2017-10-18T12:38:28Z</cp:lastPrinted>
  <dcterms:created xsi:type="dcterms:W3CDTF">1996-10-14T23:33:28Z</dcterms:created>
  <dcterms:modified xsi:type="dcterms:W3CDTF">2024-03-29T13:08:28Z</dcterms:modified>
  <cp:category/>
  <cp:version/>
  <cp:contentType/>
  <cp:contentStatus/>
</cp:coreProperties>
</file>