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15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<sst xmlns="http://schemas.openxmlformats.org/spreadsheetml/2006/main" count="332" uniqueCount="247">
  <si>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</si>
  <si>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</si>
  <si>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</si>
  <si>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</si>
  <si>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</si>
  <si>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</si>
  <si>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</si>
  <si>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</si>
  <si>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</si>
  <si>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</si>
  <si>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</si>
  <si>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</si>
  <si>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</si>
  <si>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</si>
  <si>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</si>
  <si>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</si>
  <si>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</si>
  <si>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</si>
  <si>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</si>
  <si>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</si>
  <si>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</si>
  <si>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</si>
  <si>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</si>
  <si>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</si>
  <si>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</si>
  <si>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</si>
  <si>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</si>
  <si>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</si>
  <si>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</si>
  <si>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</si>
  <si>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</si>
  <si>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</si>
  <si>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</si>
  <si>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</si>
  <si>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</si>
  <si>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</si>
  <si>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</si>
  <si>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</si>
  <si>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</si>
  <si>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</si>
  <si>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</si>
  <si>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</si>
  <si>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</si>
  <si>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</si>
  <si>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</si>
  <si>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</si>
  <si>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</si>
  <si>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</si>
  <si>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</si>
  <si>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</si>
  <si>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</si>
  <si>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</si>
  <si>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</si>
  <si>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</si>
  <si>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</si>
  <si>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</si>
  <si>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</si>
  <si>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</si>
  <si>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</si>
  <si>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</si>
  <si>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</si>
  <si>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</si>
  <si>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</si>
  <si>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</si>
  <si>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</si>
  <si>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</si>
  <si>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</si>
  <si>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</si>
  <si>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</si>
  <si>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</si>
  <si>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</si>
  <si>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</si>
  <si>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</si>
  <si>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</si>
  <si>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</si>
  <si>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</si>
  <si>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</si>
  <si>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</si>
  <si>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</si>
  <si>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</si>
  <si>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</si>
  <si>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</si>
  <si>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</si>
  <si>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</si>
  <si>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</si>
  <si>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</si>
  <si>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</si>
  <si>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</si>
  <si>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</si>
  <si>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</si>
  <si>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</si>
  <si>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</si>
  <si>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</si>
  <si>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</si>
  <si>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</si>
  <si>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</si>
  <si>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</si>
  <si>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</si>
  <si>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</si>
  <si>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</si>
  <si>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</si>
  <si>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</si>
  <si>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</si>
  <si>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</si>
  <si>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</si>
  <si>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</si>
  <si>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</si>
  <si>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</si>
  <si>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</si>
  <si>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</si>
  <si>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</si>
  <si>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</si>
  <si>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</si>
  <si>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</si>
  <si>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</si>
  <si>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</si>
  <si>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</si>
  <si>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</si>
  <si>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</si>
  <si>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</si>
  <si>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</si>
  <si>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</si>
  <si>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</si>
  <si>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</si>
  <si>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</si>
  <si>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</si>
  <si>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</si>
  <si>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</si>
  <si>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</si>
  <si>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</si>
  <si>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</si>
  <si>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</si>
  <si>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</si>
  <si>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</si>
  <si>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</si>
  <si>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</si>
  <si>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</si>
  <si>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</si>
  <si>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</si>
  <si>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</si>
  <si>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</si>
  <si>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</si>
  <si>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</si>
  <si>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</si>
  <si>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</si>
  <si>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</si>
  <si>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</si>
  <si>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</si>
  <si>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</si>
  <si>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</si>
  <si>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</si>
  <si>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</si>
  <si>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</si>
  <si>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</si>
  <si>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</si>
  <si>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</si>
  <si>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</si>
  <si>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</si>
  <si>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</si>
  <si>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</si>
  <si>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</si>
  <si>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</si>
  <si>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</si>
  <si>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</si>
  <si>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</si>
  <si>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</si>
  <si>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</si>
  <si>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</si>
  <si>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</si>
  <si>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</si>
  <si>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</si>
  <si>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</si>
  <si>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</si>
  <si>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</si>
  <si>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</si>
  <si>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</si>
  <si>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</si>
  <si>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</si>
  <si>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</si>
  <si>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</si>
  <si>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</si>
  <si>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</si>
  <si>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</si>
  <si>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</si>
  <si>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</si>
  <si>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</si>
  <si>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</si>
  <si>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</si>
  <si>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</si>
  <si>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</si>
  <si>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</si>
  <si>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</si>
  <si>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</si>
  <si>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</si>
  <si>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</si>
  <si>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</si>
  <si>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</si>
  <si>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</si>
  <si>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</si>
  <si>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</si>
  <si>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</si>
  <si>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</si>
  <si>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</si>
  <si>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</si>
  <si>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</si>
  <si>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</si>
  <si>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</si>
  <si>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</si>
  <si>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</si>
  <si>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</si>
  <si>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</si>
  <si>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</si>
  <si>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</si>
  <si>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</si>
  <si>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</si>
  <si>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</si>
  <si>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</si>
  <si>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</si>
  <si>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</si>
  <si>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</si>
  <si>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</si>
  <si>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</si>
  <si>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</si>
  <si>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</si>
  <si>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</si>
  <si>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</si>
  <si>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</si>
  <si>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</si>
  <si>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</si>
  <si>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</si>
  <si>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</si>
  <si>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</si>
  <si>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</si>
  <si>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</si>
  <si>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</si>
  <si>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</si>
  <si>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</si>
  <si>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</si>
  <si>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</si>
  <si>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</si>
  <si>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</si>
  <si>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</si>
  <si>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</si>
  <si>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</si>
  <si>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</si>
  <si>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30.06.2022</t>
  </si>
  <si>
    <t>ანგარიშგების პერიოდი: 01.01.2022-30.06.2022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</si>
</sst>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5" t="s">
        <v>84</v>
      </c>
      <c r="C2" s="255"/>
      <c r="D2" s="113" t="s">
        <v>243</v>
      </c>
      <c r="E2" s="118" t="s">
        <v>238</v>
      </c>
    </row>
    <row r="3" spans="2:5" s="117" customFormat="1" ht="15">
      <c r="B3" s="256" t="s">
        <v>245</v>
      </c>
      <c r="C3" s="256"/>
      <c r="D3" s="256"/>
      <c r="E3" s="256"/>
    </row>
    <row r="4" spans="2:3" ht="15">
      <c r="B4" s="31"/>
      <c r="C4" s="31"/>
    </row>
    <row r="5" spans="2:5" ht="18" customHeight="1">
      <c r="B5" s="32"/>
      <c r="C5" s="257" t="s">
        <v>85</v>
      </c>
      <c r="D5" s="258"/>
      <c r="E5" s="258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9" t="s">
        <v>90</v>
      </c>
      <c r="D9" s="259"/>
      <c r="E9" s="259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10946048.649999999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11184989.16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28755717.919718113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1752231.8513999998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285000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22329079.01144995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1702707.2047256853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4117502.3000000003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154470.60000000003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/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850650.6187510858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82078397.31604482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9" t="s">
        <v>128</v>
      </c>
      <c r="D30" s="259"/>
      <c r="E30" s="259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42586493.752241164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19998714.5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485956.0900000001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37816.84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751181.2721596343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>
        <v>33684.38</v>
      </c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4264979.13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68158825.96440081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9" t="s">
        <v>151</v>
      </c>
      <c r="D43" s="259"/>
      <c r="E43" s="259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9315379.3012335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183193.14041051327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13919571.351644013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82078397.31604482</v>
      </c>
      <c r="F51" s="120"/>
      <c r="G51" s="123"/>
    </row>
    <row r="52" s="72" customFormat="1" ht="15"/>
    <row r="53" s="72" customFormat="1" ht="15"/>
    <row r="54" spans="3:5" ht="15">
      <c r="C54" s="253"/>
      <c r="D54" s="253"/>
      <c r="E54" s="253"/>
    </row>
    <row r="55" spans="3:5" ht="15">
      <c r="C55" s="254"/>
      <c r="D55" s="254"/>
      <c r="E55" s="254"/>
    </row>
    <row r="56" spans="3:5" ht="15">
      <c r="C56" s="253"/>
      <c r="D56" s="253"/>
      <c r="E56" s="253"/>
    </row>
    <row r="57" spans="3:5" ht="15">
      <c r="C57" s="254"/>
      <c r="D57" s="254"/>
      <c r="E57" s="254"/>
    </row>
    <row r="58" spans="3:5" ht="15" customHeight="1">
      <c r="C58" s="253"/>
      <c r="D58" s="253"/>
      <c r="E58" s="253"/>
    </row>
    <row r="59" spans="3:5" ht="15">
      <c r="C59" s="254"/>
      <c r="D59" s="254"/>
      <c r="E59" s="254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2" t="s">
        <v>84</v>
      </c>
      <c r="C1" s="262"/>
      <c r="D1" s="119" t="s">
        <v>243</v>
      </c>
      <c r="E1" s="114" t="s">
        <v>239</v>
      </c>
    </row>
    <row r="2" spans="2:5" ht="15" customHeight="1">
      <c r="B2" s="262" t="s">
        <v>246</v>
      </c>
      <c r="C2" s="262"/>
      <c r="D2" s="262"/>
      <c r="E2" s="262"/>
    </row>
    <row r="3" ht="15" customHeight="1"/>
    <row r="4" spans="4:5" s="74" customFormat="1" ht="12.75" customHeight="1">
      <c r="D4" s="263" t="s">
        <v>168</v>
      </c>
      <c r="E4" s="263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0" t="s">
        <v>169</v>
      </c>
      <c r="D8" s="260"/>
      <c r="E8" s="260"/>
    </row>
    <row r="9" spans="2:7" ht="15" customHeight="1">
      <c r="B9" s="80" t="s">
        <v>91</v>
      </c>
      <c r="C9" s="81">
        <v>1</v>
      </c>
      <c r="D9" s="82" t="s">
        <v>170</v>
      </c>
      <c r="E9" s="83">
        <v>36850519.222222224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18619124.380757432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11666458.370413229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5368212.480575871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11933148.951627433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7006776.531405229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157908.3064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-701594.9915686371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-1336166.4784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220577.30555555553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7262862.406281035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31511.08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-754374.0168120563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3884401.4485343415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0" t="s">
        <v>184</v>
      </c>
      <c r="D24" s="260"/>
      <c r="E24" s="260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170731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32808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137923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35000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1540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36540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-14263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87120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3971521.4485343415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0" t="s">
        <v>195</v>
      </c>
      <c r="E45" s="260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0" t="s">
        <v>200</v>
      </c>
      <c r="D51" s="260"/>
      <c r="E51" s="260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292658.85000000003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12201.3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304860.15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1" t="s">
        <v>216</v>
      </c>
      <c r="D63" s="261"/>
      <c r="E63" s="261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1581480.58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1179967.42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20069.47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165975.27000000002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2185.77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-1111181.7468749145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215521.3416594274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32328.201248914105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183193.14041051327</v>
      </c>
      <c r="F74" s="121"/>
      <c r="G74" s="121"/>
    </row>
    <row r="75" ht="15">
      <c r="D75" s="111"/>
    </row>
    <row r="76" spans="3:5" ht="15">
      <c r="C76" s="253"/>
      <c r="D76" s="253"/>
      <c r="E76" s="253"/>
    </row>
    <row r="77" spans="3:5" ht="15">
      <c r="C77" s="254"/>
      <c r="D77" s="254"/>
      <c r="E77" s="254"/>
    </row>
    <row r="78" spans="3:5" ht="15">
      <c r="C78" s="253"/>
      <c r="D78" s="253"/>
      <c r="E78" s="253"/>
    </row>
    <row r="79" spans="3:5" ht="15">
      <c r="C79" s="254"/>
      <c r="D79" s="254"/>
      <c r="E79" s="254"/>
    </row>
    <row r="80" spans="3:5" ht="15">
      <c r="C80" s="253"/>
      <c r="D80" s="253"/>
      <c r="E80" s="253"/>
    </row>
    <row r="81" spans="3:5" ht="15">
      <c r="C81" s="254"/>
      <c r="D81" s="254"/>
      <c r="E81" s="254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D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2" width="10.57421875" style="5" customWidth="1"/>
    <col min="13" max="13" width="11.28125" style="5" bestFit="1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68" t="s">
        <v>237</v>
      </c>
      <c r="B1" s="268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2" t="s">
        <v>246</v>
      </c>
      <c r="B4" s="262"/>
      <c r="C4" s="262"/>
      <c r="D4" s="262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82" t="s">
        <v>82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C6" s="284" t="s">
        <v>83</v>
      </c>
      <c r="AD6" s="284"/>
      <c r="AE6" s="284"/>
      <c r="AF6" s="284"/>
      <c r="AG6" s="284"/>
      <c r="AH6" s="284"/>
      <c r="AI6" s="284"/>
      <c r="AJ6" s="284"/>
      <c r="AK6" s="284"/>
      <c r="AL6" s="284"/>
    </row>
    <row r="7" spans="1:38" ht="15.75" customHeight="1" thickBot="1">
      <c r="A7" s="29"/>
      <c r="B7" s="2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C7" s="285"/>
      <c r="AD7" s="285"/>
      <c r="AE7" s="285"/>
      <c r="AF7" s="285"/>
      <c r="AG7" s="285"/>
      <c r="AH7" s="285"/>
      <c r="AI7" s="285"/>
      <c r="AJ7" s="285"/>
      <c r="AK7" s="285"/>
      <c r="AL7" s="285"/>
    </row>
    <row r="8" spans="1:38" s="1" customFormat="1" ht="89.25" customHeight="1">
      <c r="A8" s="269" t="s">
        <v>23</v>
      </c>
      <c r="B8" s="272" t="s">
        <v>70</v>
      </c>
      <c r="C8" s="276" t="s">
        <v>22</v>
      </c>
      <c r="D8" s="266"/>
      <c r="E8" s="266"/>
      <c r="F8" s="266"/>
      <c r="G8" s="266"/>
      <c r="H8" s="277" t="s">
        <v>240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72"/>
      <c r="AC8" s="288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2"/>
    </row>
    <row r="9" spans="1:38" s="1" customFormat="1" ht="50.25" customHeight="1">
      <c r="A9" s="270"/>
      <c r="B9" s="273"/>
      <c r="C9" s="275" t="s">
        <v>15</v>
      </c>
      <c r="D9" s="267"/>
      <c r="E9" s="267"/>
      <c r="F9" s="267"/>
      <c r="G9" s="12" t="s">
        <v>16</v>
      </c>
      <c r="H9" s="278"/>
      <c r="I9" s="264" t="s">
        <v>0</v>
      </c>
      <c r="J9" s="264" t="s">
        <v>1</v>
      </c>
      <c r="K9" s="267" t="s">
        <v>0</v>
      </c>
      <c r="L9" s="267"/>
      <c r="M9" s="267"/>
      <c r="N9" s="267"/>
      <c r="O9" s="12" t="s">
        <v>1</v>
      </c>
      <c r="P9" s="264" t="s">
        <v>80</v>
      </c>
      <c r="Q9" s="264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4" t="s">
        <v>17</v>
      </c>
      <c r="AA9" s="286" t="s">
        <v>18</v>
      </c>
      <c r="AC9" s="28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86" t="s">
        <v>18</v>
      </c>
    </row>
    <row r="10" spans="1:38" s="1" customFormat="1" ht="102.75" customHeight="1" thickBot="1">
      <c r="A10" s="271"/>
      <c r="B10" s="27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87"/>
      <c r="AC10" s="290"/>
      <c r="AD10" s="265"/>
      <c r="AE10" s="265"/>
      <c r="AF10" s="265"/>
      <c r="AG10" s="265"/>
      <c r="AH10" s="265"/>
      <c r="AI10" s="265"/>
      <c r="AJ10" s="265"/>
      <c r="AK10" s="265"/>
      <c r="AL10" s="287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15585</v>
      </c>
      <c r="D11" s="137">
        <f t="shared" si="0"/>
        <v>6</v>
      </c>
      <c r="E11" s="137">
        <f t="shared" si="0"/>
        <v>6431</v>
      </c>
      <c r="F11" s="137">
        <f t="shared" si="0"/>
        <v>22022</v>
      </c>
      <c r="G11" s="137">
        <f t="shared" si="0"/>
        <v>24748</v>
      </c>
      <c r="H11" s="245"/>
      <c r="I11" s="137">
        <f t="shared" si="0"/>
        <v>211843</v>
      </c>
      <c r="J11" s="137">
        <f t="shared" si="0"/>
        <v>0</v>
      </c>
      <c r="K11" s="137">
        <f t="shared" si="0"/>
        <v>94927</v>
      </c>
      <c r="L11" s="137">
        <f t="shared" si="0"/>
        <v>-31082</v>
      </c>
      <c r="M11" s="137">
        <f t="shared" si="0"/>
        <v>106886</v>
      </c>
      <c r="N11" s="227">
        <f>SUM(N12:N15)</f>
        <v>170731</v>
      </c>
      <c r="O11" s="137">
        <f t="shared" si="0"/>
        <v>0</v>
      </c>
      <c r="P11" s="137">
        <f t="shared" si="0"/>
        <v>137923</v>
      </c>
      <c r="Q11" s="137">
        <f t="shared" si="0"/>
        <v>137923</v>
      </c>
      <c r="R11" s="137">
        <f t="shared" si="0"/>
        <v>20000</v>
      </c>
      <c r="S11" s="137">
        <f t="shared" si="0"/>
        <v>0</v>
      </c>
      <c r="T11" s="137">
        <f t="shared" si="0"/>
        <v>15000</v>
      </c>
      <c r="U11" s="155">
        <f t="shared" si="0"/>
        <v>35000</v>
      </c>
      <c r="V11" s="137">
        <f>SUM(V12:V15)</f>
        <v>20000</v>
      </c>
      <c r="W11" s="137">
        <f>SUM(W12:W15)</f>
        <v>0</v>
      </c>
      <c r="X11" s="137">
        <f>SUM(X12:X15)</f>
        <v>15000</v>
      </c>
      <c r="Y11" s="155">
        <f>SUM(Y12:Y15)</f>
        <v>35000</v>
      </c>
      <c r="Z11" s="137">
        <f t="shared" si="0"/>
        <v>36540</v>
      </c>
      <c r="AA11" s="170">
        <f t="shared" si="0"/>
        <v>36540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15585</v>
      </c>
      <c r="D12" s="138">
        <v>6</v>
      </c>
      <c r="E12" s="138">
        <v>6431</v>
      </c>
      <c r="F12" s="159">
        <f>SUM(C12:E12)</f>
        <v>22022</v>
      </c>
      <c r="G12" s="138">
        <v>24748</v>
      </c>
      <c r="H12" s="246"/>
      <c r="I12" s="138">
        <v>211843</v>
      </c>
      <c r="J12" s="138">
        <v>0</v>
      </c>
      <c r="K12" s="138">
        <v>94927</v>
      </c>
      <c r="L12" s="138">
        <v>-31082</v>
      </c>
      <c r="M12" s="138">
        <v>106886</v>
      </c>
      <c r="N12" s="228">
        <f>SUM(K12:M12)</f>
        <v>170731</v>
      </c>
      <c r="O12" s="138">
        <v>0</v>
      </c>
      <c r="P12" s="138">
        <v>137923</v>
      </c>
      <c r="Q12" s="138">
        <v>137923</v>
      </c>
      <c r="R12" s="138">
        <v>20000</v>
      </c>
      <c r="S12" s="138">
        <v>0</v>
      </c>
      <c r="T12" s="138">
        <v>15000</v>
      </c>
      <c r="U12" s="159">
        <f>SUM(R12:T12)</f>
        <v>35000</v>
      </c>
      <c r="V12" s="138">
        <v>20000</v>
      </c>
      <c r="W12" s="138">
        <v>0</v>
      </c>
      <c r="X12" s="138">
        <v>15000</v>
      </c>
      <c r="Y12" s="159">
        <f>SUM(V12:X12)</f>
        <v>35000</v>
      </c>
      <c r="Z12" s="138">
        <v>36540</v>
      </c>
      <c r="AA12" s="138">
        <v>36540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190</v>
      </c>
      <c r="D16" s="141">
        <v>6954</v>
      </c>
      <c r="E16" s="141">
        <v>132</v>
      </c>
      <c r="F16" s="154">
        <f>SUM(C16:E16)</f>
        <v>7276</v>
      </c>
      <c r="G16" s="141">
        <v>1154</v>
      </c>
      <c r="H16" s="245"/>
      <c r="I16" s="141">
        <v>251091</v>
      </c>
      <c r="J16" s="141">
        <v>15564.01253340094</v>
      </c>
      <c r="K16" s="141">
        <v>136</v>
      </c>
      <c r="L16" s="141">
        <v>250714</v>
      </c>
      <c r="M16" s="141">
        <v>241</v>
      </c>
      <c r="N16" s="231">
        <f>SUM(K16:M16)</f>
        <v>251091</v>
      </c>
      <c r="O16" s="141">
        <v>9331.944007800967</v>
      </c>
      <c r="P16" s="141">
        <v>199971</v>
      </c>
      <c r="Q16" s="141">
        <v>183379.09313125772</v>
      </c>
      <c r="R16" s="141">
        <v>0</v>
      </c>
      <c r="S16" s="141">
        <v>948</v>
      </c>
      <c r="T16" s="141">
        <v>0</v>
      </c>
      <c r="U16" s="154">
        <f>SUM(R16:T16)</f>
        <v>948</v>
      </c>
      <c r="V16" s="141">
        <v>0</v>
      </c>
      <c r="W16" s="141">
        <v>948</v>
      </c>
      <c r="X16" s="141">
        <v>0</v>
      </c>
      <c r="Y16" s="154">
        <f>SUM(V16:X16)</f>
        <v>948</v>
      </c>
      <c r="Z16" s="141">
        <v>2305.12</v>
      </c>
      <c r="AA16" s="183">
        <v>1686.5119999999997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19972</v>
      </c>
      <c r="D17" s="137">
        <f>SUM(D18:D19)</f>
        <v>674</v>
      </c>
      <c r="E17" s="137">
        <f>SUM(E18:E19)</f>
        <v>9007</v>
      </c>
      <c r="F17" s="155">
        <f>SUM(F18:F19)</f>
        <v>29653</v>
      </c>
      <c r="G17" s="137">
        <f>SUM(G18:G19)</f>
        <v>33334</v>
      </c>
      <c r="H17" s="249"/>
      <c r="I17" s="137">
        <f aca="true" t="shared" si="1" ref="I17:AA17">SUM(I18:I19)</f>
        <v>340863</v>
      </c>
      <c r="J17" s="137">
        <f t="shared" si="1"/>
        <v>5624.6032629</v>
      </c>
      <c r="K17" s="137">
        <f t="shared" si="1"/>
        <v>238398</v>
      </c>
      <c r="L17" s="137">
        <f t="shared" si="1"/>
        <v>2550</v>
      </c>
      <c r="M17" s="137">
        <f t="shared" si="1"/>
        <v>81368</v>
      </c>
      <c r="N17" s="227">
        <f t="shared" si="1"/>
        <v>322316</v>
      </c>
      <c r="O17" s="137">
        <f t="shared" si="1"/>
        <v>2834.1092042500004</v>
      </c>
      <c r="P17" s="137">
        <f t="shared" si="1"/>
        <v>212883</v>
      </c>
      <c r="Q17" s="137">
        <f t="shared" si="1"/>
        <v>210087.57501310622</v>
      </c>
      <c r="R17" s="137">
        <f t="shared" si="1"/>
        <v>0</v>
      </c>
      <c r="S17" s="137">
        <f t="shared" si="1"/>
        <v>0</v>
      </c>
      <c r="T17" s="137">
        <f t="shared" si="1"/>
        <v>15357</v>
      </c>
      <c r="U17" s="155">
        <f t="shared" si="1"/>
        <v>15357</v>
      </c>
      <c r="V17" s="137">
        <f>SUM(V18:V19)</f>
        <v>0</v>
      </c>
      <c r="W17" s="137">
        <f>SUM(W18:W19)</f>
        <v>0</v>
      </c>
      <c r="X17" s="137">
        <f>SUM(X18:X19)</f>
        <v>15357</v>
      </c>
      <c r="Y17" s="155">
        <f>SUM(Y18:Y19)</f>
        <v>15357</v>
      </c>
      <c r="Z17" s="137">
        <f t="shared" si="1"/>
        <v>11558</v>
      </c>
      <c r="AA17" s="170">
        <f t="shared" si="1"/>
        <v>11558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19579</v>
      </c>
      <c r="D18" s="142">
        <v>103</v>
      </c>
      <c r="E18" s="142">
        <v>4854</v>
      </c>
      <c r="F18" s="156">
        <f>SUM(C18:E18)</f>
        <v>24536</v>
      </c>
      <c r="G18" s="142">
        <v>27728</v>
      </c>
      <c r="H18" s="250"/>
      <c r="I18" s="142">
        <v>320472</v>
      </c>
      <c r="J18" s="142">
        <v>0</v>
      </c>
      <c r="K18" s="142">
        <v>221959</v>
      </c>
      <c r="L18" s="142">
        <v>1813</v>
      </c>
      <c r="M18" s="142">
        <v>80960</v>
      </c>
      <c r="N18" s="232">
        <f>SUM(K18:M18)</f>
        <v>304732</v>
      </c>
      <c r="O18" s="142">
        <v>0</v>
      </c>
      <c r="P18" s="142">
        <v>200440</v>
      </c>
      <c r="Q18" s="142">
        <v>200440</v>
      </c>
      <c r="R18" s="142">
        <v>0</v>
      </c>
      <c r="S18" s="142">
        <v>0</v>
      </c>
      <c r="T18" s="142">
        <v>2500</v>
      </c>
      <c r="U18" s="156">
        <f>SUM(R18:T18)</f>
        <v>2500</v>
      </c>
      <c r="V18" s="142">
        <v>0</v>
      </c>
      <c r="W18" s="142">
        <v>0</v>
      </c>
      <c r="X18" s="142">
        <v>2500</v>
      </c>
      <c r="Y18" s="156">
        <f>SUM(V18:X18)</f>
        <v>2500</v>
      </c>
      <c r="Z18" s="142">
        <v>5699</v>
      </c>
      <c r="AA18" s="186">
        <v>5699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393</v>
      </c>
      <c r="D19" s="143">
        <v>571</v>
      </c>
      <c r="E19" s="143">
        <v>4153</v>
      </c>
      <c r="F19" s="157">
        <f>SUM(C19:E19)</f>
        <v>5117</v>
      </c>
      <c r="G19" s="143">
        <v>5606</v>
      </c>
      <c r="H19" s="248"/>
      <c r="I19" s="143">
        <v>20391</v>
      </c>
      <c r="J19" s="143">
        <v>5624.6032629</v>
      </c>
      <c r="K19" s="143">
        <v>16439</v>
      </c>
      <c r="L19" s="143">
        <v>737</v>
      </c>
      <c r="M19" s="143">
        <v>408</v>
      </c>
      <c r="N19" s="233">
        <f>SUM(K19:M19)</f>
        <v>17584</v>
      </c>
      <c r="O19" s="143">
        <v>2834.1092042500004</v>
      </c>
      <c r="P19" s="143">
        <v>12443</v>
      </c>
      <c r="Q19" s="143">
        <v>9647.575013106232</v>
      </c>
      <c r="R19" s="143">
        <v>0</v>
      </c>
      <c r="S19" s="143">
        <v>0</v>
      </c>
      <c r="T19" s="143">
        <v>12857</v>
      </c>
      <c r="U19" s="157">
        <f>SUM(R19:T19)</f>
        <v>12857</v>
      </c>
      <c r="V19" s="143">
        <v>0</v>
      </c>
      <c r="W19" s="143">
        <v>0</v>
      </c>
      <c r="X19" s="143">
        <v>12857</v>
      </c>
      <c r="Y19" s="157">
        <f>SUM(V19:X19)</f>
        <v>12857</v>
      </c>
      <c r="Z19" s="143">
        <v>5859</v>
      </c>
      <c r="AA19" s="189">
        <v>5859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19467</v>
      </c>
      <c r="D20" s="144">
        <v>527</v>
      </c>
      <c r="E20" s="144">
        <v>6663</v>
      </c>
      <c r="F20" s="158">
        <f>SUM(C20:E20)</f>
        <v>26657</v>
      </c>
      <c r="G20" s="144">
        <v>30079</v>
      </c>
      <c r="H20" s="245"/>
      <c r="I20" s="144">
        <v>10058913</v>
      </c>
      <c r="J20" s="144">
        <v>0</v>
      </c>
      <c r="K20" s="144">
        <v>4322034</v>
      </c>
      <c r="L20" s="144">
        <v>256756</v>
      </c>
      <c r="M20" s="144">
        <v>5037371</v>
      </c>
      <c r="N20" s="234">
        <f>SUM(K20:M20)</f>
        <v>9616161</v>
      </c>
      <c r="O20" s="144">
        <v>0</v>
      </c>
      <c r="P20" s="144">
        <v>5984790</v>
      </c>
      <c r="Q20" s="144">
        <v>5984790</v>
      </c>
      <c r="R20" s="144">
        <v>2616001</v>
      </c>
      <c r="S20" s="144">
        <v>68550</v>
      </c>
      <c r="T20" s="144">
        <v>2191253</v>
      </c>
      <c r="U20" s="158">
        <f>SUM(R20:T20)</f>
        <v>4875804</v>
      </c>
      <c r="V20" s="144">
        <v>2616001</v>
      </c>
      <c r="W20" s="144">
        <v>68550</v>
      </c>
      <c r="X20" s="144">
        <v>2191253</v>
      </c>
      <c r="Y20" s="158">
        <f>SUM(V20:X20)</f>
        <v>4875804</v>
      </c>
      <c r="Z20" s="144">
        <v>5457413.71999999</v>
      </c>
      <c r="AA20" s="192">
        <v>5457413.71999999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425</v>
      </c>
      <c r="D21" s="137">
        <f t="shared" si="3"/>
        <v>577</v>
      </c>
      <c r="E21" s="137">
        <f t="shared" si="3"/>
        <v>4153</v>
      </c>
      <c r="F21" s="155">
        <f t="shared" si="3"/>
        <v>5155</v>
      </c>
      <c r="G21" s="137">
        <f t="shared" si="3"/>
        <v>5673</v>
      </c>
      <c r="H21" s="137">
        <f t="shared" si="3"/>
        <v>4929</v>
      </c>
      <c r="I21" s="137">
        <f t="shared" si="3"/>
        <v>3520137</v>
      </c>
      <c r="J21" s="137">
        <f t="shared" si="3"/>
        <v>76095.151488</v>
      </c>
      <c r="K21" s="137">
        <f t="shared" si="3"/>
        <v>371231</v>
      </c>
      <c r="L21" s="137">
        <f t="shared" si="3"/>
        <v>580436</v>
      </c>
      <c r="M21" s="137">
        <f t="shared" si="3"/>
        <v>2485052</v>
      </c>
      <c r="N21" s="227">
        <f t="shared" si="3"/>
        <v>3436719</v>
      </c>
      <c r="O21" s="137">
        <f t="shared" si="3"/>
        <v>18763.18803813699</v>
      </c>
      <c r="P21" s="137">
        <f t="shared" si="3"/>
        <v>2058980</v>
      </c>
      <c r="Q21" s="137">
        <f t="shared" si="3"/>
        <v>2021245.1440566357</v>
      </c>
      <c r="R21" s="137">
        <f t="shared" si="3"/>
        <v>144893</v>
      </c>
      <c r="S21" s="137">
        <f t="shared" si="3"/>
        <v>363574</v>
      </c>
      <c r="T21" s="137">
        <f t="shared" si="3"/>
        <v>1045652</v>
      </c>
      <c r="U21" s="155">
        <f t="shared" si="3"/>
        <v>1554119</v>
      </c>
      <c r="V21" s="137">
        <f>SUM(V22:V23)</f>
        <v>144893</v>
      </c>
      <c r="W21" s="137">
        <f>SUM(W22:W23)</f>
        <v>363574</v>
      </c>
      <c r="X21" s="137">
        <f>SUM(X22:X23)</f>
        <v>1045652</v>
      </c>
      <c r="Y21" s="155">
        <f>SUM(Y22:Y23)</f>
        <v>1554119</v>
      </c>
      <c r="Z21" s="137">
        <f t="shared" si="3"/>
        <v>1688252.47</v>
      </c>
      <c r="AA21" s="170">
        <f t="shared" si="3"/>
        <v>1685721.97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425</v>
      </c>
      <c r="D22" s="138">
        <v>577</v>
      </c>
      <c r="E22" s="138">
        <v>4153</v>
      </c>
      <c r="F22" s="159">
        <f>SUM(C22:E22)</f>
        <v>5155</v>
      </c>
      <c r="G22" s="138">
        <v>5673</v>
      </c>
      <c r="H22" s="138">
        <v>4929</v>
      </c>
      <c r="I22" s="138">
        <v>3520137</v>
      </c>
      <c r="J22" s="138">
        <v>76095.151488</v>
      </c>
      <c r="K22" s="138">
        <v>371231</v>
      </c>
      <c r="L22" s="138">
        <v>580436</v>
      </c>
      <c r="M22" s="138">
        <v>2485052</v>
      </c>
      <c r="N22" s="228">
        <f>SUM(K22:M22)</f>
        <v>3436719</v>
      </c>
      <c r="O22" s="138">
        <v>18763.18803813699</v>
      </c>
      <c r="P22" s="138">
        <v>2058980</v>
      </c>
      <c r="Q22" s="138">
        <v>2021245.1440566357</v>
      </c>
      <c r="R22" s="138">
        <v>144893</v>
      </c>
      <c r="S22" s="138">
        <v>363574</v>
      </c>
      <c r="T22" s="138">
        <v>1045652</v>
      </c>
      <c r="U22" s="159">
        <f>SUM(R22:T22)</f>
        <v>1554119</v>
      </c>
      <c r="V22" s="138">
        <v>144893</v>
      </c>
      <c r="W22" s="138">
        <v>363574</v>
      </c>
      <c r="X22" s="138">
        <v>1045652</v>
      </c>
      <c r="Y22" s="159">
        <f>SUM(V22:X22)</f>
        <v>1554119</v>
      </c>
      <c r="Z22" s="138">
        <v>1688252.47</v>
      </c>
      <c r="AA22" s="174">
        <v>1685721.97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5494</v>
      </c>
      <c r="D24" s="146">
        <f t="shared" si="5"/>
        <v>328849</v>
      </c>
      <c r="E24" s="146">
        <f t="shared" si="5"/>
        <v>4155</v>
      </c>
      <c r="F24" s="161">
        <f t="shared" si="5"/>
        <v>338498</v>
      </c>
      <c r="G24" s="146">
        <f t="shared" si="5"/>
        <v>74995</v>
      </c>
      <c r="H24" s="146">
        <f t="shared" si="5"/>
        <v>337799</v>
      </c>
      <c r="I24" s="146">
        <f t="shared" si="5"/>
        <v>1095820.222222223</v>
      </c>
      <c r="J24" s="146">
        <f t="shared" si="5"/>
        <v>17820.1715</v>
      </c>
      <c r="K24" s="146">
        <f t="shared" si="5"/>
        <v>125997.72222222225</v>
      </c>
      <c r="L24" s="146">
        <f t="shared" si="5"/>
        <v>924742.5000000007</v>
      </c>
      <c r="M24" s="146">
        <f t="shared" si="5"/>
        <v>34036</v>
      </c>
      <c r="N24" s="153">
        <f t="shared" si="5"/>
        <v>1084776.222222223</v>
      </c>
      <c r="O24" s="153">
        <f t="shared" si="5"/>
        <v>9454.306177226028</v>
      </c>
      <c r="P24" s="146">
        <f t="shared" si="5"/>
        <v>1026369.8518089913</v>
      </c>
      <c r="Q24" s="146">
        <f t="shared" si="5"/>
        <v>964292.0674102711</v>
      </c>
      <c r="R24" s="146">
        <f t="shared" si="5"/>
        <v>53537.947222222225</v>
      </c>
      <c r="S24" s="146">
        <f t="shared" si="5"/>
        <v>121816.58418300659</v>
      </c>
      <c r="T24" s="146">
        <f t="shared" si="5"/>
        <v>95596</v>
      </c>
      <c r="U24" s="161">
        <f t="shared" si="5"/>
        <v>270950.53140522883</v>
      </c>
      <c r="V24" s="146">
        <f>SUM(V25:V27)</f>
        <v>53537.947222222225</v>
      </c>
      <c r="W24" s="146">
        <f>SUM(W25:W27)</f>
        <v>121816.58418300659</v>
      </c>
      <c r="X24" s="146">
        <f>SUM(X25:X27)</f>
        <v>95596</v>
      </c>
      <c r="Y24" s="161">
        <f>SUM(Y25:Y27)</f>
        <v>270950.53140522883</v>
      </c>
      <c r="Z24" s="146">
        <f t="shared" si="5"/>
        <v>-217491.36571895418</v>
      </c>
      <c r="AA24" s="198">
        <f t="shared" si="5"/>
        <v>240479.21428104583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4588</v>
      </c>
      <c r="D25" s="138">
        <v>328270</v>
      </c>
      <c r="E25" s="138"/>
      <c r="F25" s="159">
        <f>SUM(C25:E25)</f>
        <v>332858</v>
      </c>
      <c r="G25" s="138">
        <v>68709</v>
      </c>
      <c r="H25" s="138">
        <v>332858</v>
      </c>
      <c r="I25" s="138">
        <v>902641.222222223</v>
      </c>
      <c r="J25" s="138">
        <v>0</v>
      </c>
      <c r="K25" s="138">
        <v>38837.722222222255</v>
      </c>
      <c r="L25" s="138">
        <v>863803.5000000007</v>
      </c>
      <c r="M25" s="138"/>
      <c r="N25" s="228">
        <f>SUM(K25:M25)</f>
        <v>902641.222222223</v>
      </c>
      <c r="O25" s="138">
        <v>0</v>
      </c>
      <c r="P25" s="138">
        <v>830165.8518089913</v>
      </c>
      <c r="Q25" s="138">
        <v>830165.8518089913</v>
      </c>
      <c r="R25" s="138">
        <v>4854.947222222225</v>
      </c>
      <c r="S25" s="138">
        <v>83503.58418300659</v>
      </c>
      <c r="T25" s="138"/>
      <c r="U25" s="159">
        <f>SUM(R25:T25)</f>
        <v>88358.53140522882</v>
      </c>
      <c r="V25" s="138">
        <v>4854.947222222225</v>
      </c>
      <c r="W25" s="138">
        <v>83503.58418300659</v>
      </c>
      <c r="X25" s="138"/>
      <c r="Y25" s="159">
        <f>SUM(V25:X25)</f>
        <v>88358.53140522882</v>
      </c>
      <c r="Z25" s="138">
        <v>111418.31428104584</v>
      </c>
      <c r="AA25" s="174">
        <v>111418.31428104584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435</v>
      </c>
      <c r="D26" s="147">
        <v>578</v>
      </c>
      <c r="E26" s="147">
        <v>4155</v>
      </c>
      <c r="F26" s="162">
        <f>SUM(C26:E26)</f>
        <v>5168</v>
      </c>
      <c r="G26" s="147">
        <v>5677</v>
      </c>
      <c r="H26" s="147">
        <v>4941</v>
      </c>
      <c r="I26" s="147">
        <v>126823</v>
      </c>
      <c r="J26" s="147">
        <v>0</v>
      </c>
      <c r="K26" s="147">
        <v>22702</v>
      </c>
      <c r="L26" s="147">
        <v>60358</v>
      </c>
      <c r="M26" s="147">
        <v>34036</v>
      </c>
      <c r="N26" s="236">
        <f>SUM(K26:M26)</f>
        <v>117096</v>
      </c>
      <c r="O26" s="147"/>
      <c r="P26" s="147">
        <v>139203</v>
      </c>
      <c r="Q26" s="147">
        <v>85609.87938356164</v>
      </c>
      <c r="R26" s="147">
        <v>48683</v>
      </c>
      <c r="S26" s="147">
        <v>38313</v>
      </c>
      <c r="T26" s="147">
        <v>95596</v>
      </c>
      <c r="U26" s="162">
        <f>SUM(R26:T26)</f>
        <v>182592</v>
      </c>
      <c r="V26" s="147">
        <v>48683</v>
      </c>
      <c r="W26" s="147">
        <v>38313</v>
      </c>
      <c r="X26" s="147">
        <v>95596</v>
      </c>
      <c r="Y26" s="162">
        <f>SUM(V26:X26)</f>
        <v>182592</v>
      </c>
      <c r="Z26" s="147">
        <v>225201.09</v>
      </c>
      <c r="AA26" s="201">
        <v>225201.09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471</v>
      </c>
      <c r="D27" s="148">
        <v>1</v>
      </c>
      <c r="E27" s="148">
        <v>0</v>
      </c>
      <c r="F27" s="163">
        <f>SUM(C27:E27)</f>
        <v>472</v>
      </c>
      <c r="G27" s="148">
        <v>609</v>
      </c>
      <c r="H27" s="248"/>
      <c r="I27" s="148">
        <v>66356</v>
      </c>
      <c r="J27" s="148">
        <v>17820.1715</v>
      </c>
      <c r="K27" s="148">
        <v>64458</v>
      </c>
      <c r="L27" s="148">
        <v>581</v>
      </c>
      <c r="M27" s="148">
        <v>0</v>
      </c>
      <c r="N27" s="237">
        <f>SUM(K27:M27)</f>
        <v>65039</v>
      </c>
      <c r="O27" s="148">
        <v>9454.306177226028</v>
      </c>
      <c r="P27" s="148">
        <v>57001</v>
      </c>
      <c r="Q27" s="148">
        <v>48516.33621771823</v>
      </c>
      <c r="R27" s="148"/>
      <c r="S27" s="148"/>
      <c r="T27" s="148"/>
      <c r="U27" s="163">
        <f>SUM(R27:T27)</f>
        <v>0</v>
      </c>
      <c r="V27" s="148"/>
      <c r="W27" s="148"/>
      <c r="X27" s="148"/>
      <c r="Y27" s="163">
        <f>SUM(V27:X27)</f>
        <v>0</v>
      </c>
      <c r="Z27" s="148">
        <v>-554110.77</v>
      </c>
      <c r="AA27" s="204">
        <v>-96140.19000000002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4</v>
      </c>
      <c r="F28" s="158">
        <f>SUM(C28:E28)</f>
        <v>4</v>
      </c>
      <c r="G28" s="144">
        <v>0</v>
      </c>
      <c r="H28" s="251"/>
      <c r="I28" s="144">
        <v>74389</v>
      </c>
      <c r="J28" s="144">
        <v>0</v>
      </c>
      <c r="K28" s="144">
        <v>0</v>
      </c>
      <c r="L28" s="144">
        <v>0</v>
      </c>
      <c r="M28" s="144">
        <v>74389</v>
      </c>
      <c r="N28" s="234">
        <f>SUM(K28:M28)</f>
        <v>74389</v>
      </c>
      <c r="O28" s="144"/>
      <c r="P28" s="144">
        <v>87035</v>
      </c>
      <c r="Q28" s="144">
        <v>24943.250692431313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6</v>
      </c>
      <c r="D29" s="149">
        <v>0</v>
      </c>
      <c r="E29" s="149">
        <v>2</v>
      </c>
      <c r="F29" s="164">
        <f>SUM(C29:E29)</f>
        <v>8</v>
      </c>
      <c r="G29" s="149">
        <v>9</v>
      </c>
      <c r="H29" s="244">
        <v>8</v>
      </c>
      <c r="I29" s="149">
        <v>2426805</v>
      </c>
      <c r="J29" s="149">
        <v>2254237.2606400345</v>
      </c>
      <c r="K29" s="149">
        <v>1449257</v>
      </c>
      <c r="L29" s="149">
        <v>0</v>
      </c>
      <c r="M29" s="149">
        <v>411090</v>
      </c>
      <c r="N29" s="238">
        <f>SUM(K29:M29)</f>
        <v>1860347</v>
      </c>
      <c r="O29" s="149">
        <v>548359.9286897342</v>
      </c>
      <c r="P29" s="149">
        <v>680590</v>
      </c>
      <c r="Q29" s="149">
        <v>69921.0587371632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0</v>
      </c>
      <c r="AA29" s="207">
        <v>0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6</v>
      </c>
      <c r="D30" s="146">
        <f>SUM(D31:D32)</f>
        <v>0</v>
      </c>
      <c r="E30" s="146">
        <f>SUM(E31:E32)</f>
        <v>2</v>
      </c>
      <c r="F30" s="161">
        <f>SUM(F31:F32)</f>
        <v>8</v>
      </c>
      <c r="G30" s="146">
        <f>SUM(G31:G32)</f>
        <v>8</v>
      </c>
      <c r="H30" s="245"/>
      <c r="I30" s="146">
        <f aca="true" t="shared" si="7" ref="I30:AA30">SUM(I31:I32)</f>
        <v>4044106</v>
      </c>
      <c r="J30" s="146">
        <f t="shared" si="7"/>
        <v>2860293.8494185</v>
      </c>
      <c r="K30" s="146">
        <f t="shared" si="7"/>
        <v>1474617</v>
      </c>
      <c r="L30" s="146">
        <f t="shared" si="7"/>
        <v>0</v>
      </c>
      <c r="M30" s="146">
        <f t="shared" si="7"/>
        <v>2045396</v>
      </c>
      <c r="N30" s="153">
        <f t="shared" si="7"/>
        <v>3520013</v>
      </c>
      <c r="O30" s="146">
        <f t="shared" si="7"/>
        <v>465263.6378447</v>
      </c>
      <c r="P30" s="146">
        <f t="shared" si="7"/>
        <v>1590469</v>
      </c>
      <c r="Q30" s="146">
        <f t="shared" si="7"/>
        <v>511722.95145952806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0</v>
      </c>
      <c r="AA30" s="198">
        <f t="shared" si="7"/>
        <v>0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0</v>
      </c>
      <c r="H31" s="246"/>
      <c r="I31" s="150">
        <v>0</v>
      </c>
      <c r="J31" s="150">
        <v>0</v>
      </c>
      <c r="K31" s="150">
        <v>-227982</v>
      </c>
      <c r="L31" s="150">
        <v>0</v>
      </c>
      <c r="M31" s="150">
        <v>0</v>
      </c>
      <c r="N31" s="239">
        <f>SUM(K31:M31)</f>
        <v>-227982</v>
      </c>
      <c r="O31" s="150"/>
      <c r="P31" s="150">
        <v>136588</v>
      </c>
      <c r="Q31" s="150">
        <v>6829.34627945206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6</v>
      </c>
      <c r="D32" s="145">
        <v>0</v>
      </c>
      <c r="E32" s="145">
        <v>2</v>
      </c>
      <c r="F32" s="160">
        <f>SUM(C32:E32)</f>
        <v>8</v>
      </c>
      <c r="G32" s="145">
        <v>8</v>
      </c>
      <c r="H32" s="247"/>
      <c r="I32" s="145">
        <v>4044106</v>
      </c>
      <c r="J32" s="145">
        <v>2860293.8494185</v>
      </c>
      <c r="K32" s="145">
        <v>1702599</v>
      </c>
      <c r="L32" s="145">
        <v>0</v>
      </c>
      <c r="M32" s="145">
        <v>2045396</v>
      </c>
      <c r="N32" s="235">
        <f>SUM(K32:M32)</f>
        <v>3747995</v>
      </c>
      <c r="O32" s="145">
        <v>465263.6378447</v>
      </c>
      <c r="P32" s="145">
        <v>1453881</v>
      </c>
      <c r="Q32" s="145">
        <v>504893.605180076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0</v>
      </c>
      <c r="AA32" s="195">
        <v>0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2</v>
      </c>
      <c r="D33" s="144">
        <v>0</v>
      </c>
      <c r="E33" s="144">
        <v>0</v>
      </c>
      <c r="F33" s="158">
        <f>SUM(C33:E33)</f>
        <v>2</v>
      </c>
      <c r="G33" s="144">
        <v>2</v>
      </c>
      <c r="H33" s="144">
        <v>2</v>
      </c>
      <c r="I33" s="144">
        <v>25038</v>
      </c>
      <c r="J33" s="144">
        <v>14817.2148</v>
      </c>
      <c r="K33" s="144">
        <v>25038</v>
      </c>
      <c r="L33" s="144">
        <v>0</v>
      </c>
      <c r="M33" s="144">
        <v>0</v>
      </c>
      <c r="N33" s="234">
        <f>SUM(K33:M33)</f>
        <v>25038</v>
      </c>
      <c r="O33" s="144">
        <v>1311.170087671233</v>
      </c>
      <c r="P33" s="144">
        <v>1729</v>
      </c>
      <c r="Q33" s="144">
        <v>-275.27809260273966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0</v>
      </c>
      <c r="AA33" s="192">
        <v>0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2</v>
      </c>
      <c r="D34" s="146">
        <f>SUM(D35:D36)</f>
        <v>0</v>
      </c>
      <c r="E34" s="146">
        <f>SUM(E35:E36)</f>
        <v>0</v>
      </c>
      <c r="F34" s="161">
        <f>SUM(F35:F36)</f>
        <v>2</v>
      </c>
      <c r="G34" s="146">
        <f>SUM(G35:G36)</f>
        <v>3</v>
      </c>
      <c r="H34" s="248"/>
      <c r="I34" s="146">
        <f aca="true" t="shared" si="9" ref="I34:AA34">SUM(I35:I36)</f>
        <v>5011</v>
      </c>
      <c r="J34" s="146">
        <f t="shared" si="9"/>
        <v>2505.4799999999996</v>
      </c>
      <c r="K34" s="146">
        <f t="shared" si="9"/>
        <v>5011</v>
      </c>
      <c r="L34" s="146">
        <f t="shared" si="9"/>
        <v>0</v>
      </c>
      <c r="M34" s="146">
        <f t="shared" si="9"/>
        <v>0</v>
      </c>
      <c r="N34" s="153">
        <f t="shared" si="9"/>
        <v>5011</v>
      </c>
      <c r="O34" s="242">
        <f t="shared" si="9"/>
        <v>297.78</v>
      </c>
      <c r="P34" s="146">
        <f t="shared" si="9"/>
        <v>26749</v>
      </c>
      <c r="Q34" s="146">
        <f t="shared" si="9"/>
        <v>242.93349663987829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0</v>
      </c>
      <c r="AA34" s="198">
        <f t="shared" si="9"/>
        <v>0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2</v>
      </c>
      <c r="D36" s="145">
        <v>0</v>
      </c>
      <c r="E36" s="145">
        <v>0</v>
      </c>
      <c r="F36" s="160">
        <f>SUM(C36:E36)</f>
        <v>2</v>
      </c>
      <c r="G36" s="145">
        <v>3</v>
      </c>
      <c r="H36" s="252"/>
      <c r="I36" s="145">
        <v>5011</v>
      </c>
      <c r="J36" s="145">
        <v>2505.4799999999996</v>
      </c>
      <c r="K36" s="145">
        <v>5011</v>
      </c>
      <c r="L36" s="145">
        <v>0</v>
      </c>
      <c r="M36" s="145">
        <v>0</v>
      </c>
      <c r="N36" s="235">
        <f>SUM(K36:M36)</f>
        <v>5011</v>
      </c>
      <c r="O36" s="145">
        <v>297.78</v>
      </c>
      <c r="P36" s="145">
        <v>26749</v>
      </c>
      <c r="Q36" s="145">
        <v>242.93349663987829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0</v>
      </c>
      <c r="AA36" s="195">
        <v>0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157</v>
      </c>
      <c r="D37" s="151">
        <v>20</v>
      </c>
      <c r="E37" s="151">
        <v>1</v>
      </c>
      <c r="F37" s="166">
        <f>SUM(C37:E37)</f>
        <v>178</v>
      </c>
      <c r="G37" s="151">
        <v>86</v>
      </c>
      <c r="H37" s="249"/>
      <c r="I37" s="151">
        <v>157468</v>
      </c>
      <c r="J37" s="151">
        <v>84963.55870699999</v>
      </c>
      <c r="K37" s="151">
        <v>149736</v>
      </c>
      <c r="L37" s="151">
        <v>3757</v>
      </c>
      <c r="M37" s="151">
        <v>20</v>
      </c>
      <c r="N37" s="240">
        <f>SUM(K37:M37)</f>
        <v>153513</v>
      </c>
      <c r="O37" s="151">
        <v>14660.79675735616</v>
      </c>
      <c r="P37" s="151">
        <v>113614</v>
      </c>
      <c r="Q37" s="151">
        <v>57160.85792323864</v>
      </c>
      <c r="R37" s="151">
        <v>0</v>
      </c>
      <c r="S37" s="151">
        <v>0</v>
      </c>
      <c r="T37" s="151">
        <v>0</v>
      </c>
      <c r="U37" s="166">
        <f>SUM(R37:T37)</f>
        <v>0</v>
      </c>
      <c r="V37" s="151">
        <v>0</v>
      </c>
      <c r="W37" s="151">
        <v>0</v>
      </c>
      <c r="X37" s="151">
        <v>0</v>
      </c>
      <c r="Y37" s="166">
        <f>SUM(V37:X37)</f>
        <v>0</v>
      </c>
      <c r="Z37" s="151">
        <v>-515800.72</v>
      </c>
      <c r="AA37" s="213">
        <v>-133908.57999999996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290</v>
      </c>
      <c r="D38" s="144">
        <v>47</v>
      </c>
      <c r="E38" s="144">
        <v>55</v>
      </c>
      <c r="F38" s="158">
        <f>SUM(C38:E38)</f>
        <v>392</v>
      </c>
      <c r="G38" s="144">
        <v>1475</v>
      </c>
      <c r="H38" s="251"/>
      <c r="I38" s="144">
        <v>12685321</v>
      </c>
      <c r="J38" s="144">
        <v>11421536.811142318</v>
      </c>
      <c r="K38" s="144">
        <v>11819533</v>
      </c>
      <c r="L38" s="144">
        <v>-24277</v>
      </c>
      <c r="M38" s="144">
        <v>730968</v>
      </c>
      <c r="N38" s="234">
        <f>SUM(K38:M38)</f>
        <v>12526224</v>
      </c>
      <c r="O38" s="144">
        <v>1249357.641455002</v>
      </c>
      <c r="P38" s="144">
        <v>9714556</v>
      </c>
      <c r="Q38" s="144">
        <v>1144189.4607470278</v>
      </c>
      <c r="R38" s="144">
        <v>53930</v>
      </c>
      <c r="S38" s="144">
        <v>0</v>
      </c>
      <c r="T38" s="144">
        <v>52238</v>
      </c>
      <c r="U38" s="158">
        <f>SUM(R38:T38)</f>
        <v>106168</v>
      </c>
      <c r="V38" s="144">
        <f>53930-21731.3264</f>
        <v>32198.6736</v>
      </c>
      <c r="W38" s="144">
        <v>0</v>
      </c>
      <c r="X38" s="144">
        <f>52238-26118.98</f>
        <v>26119.02</v>
      </c>
      <c r="Y38" s="158">
        <f>SUM(V38:X38)</f>
        <v>58317.6936</v>
      </c>
      <c r="Z38" s="144">
        <v>16255.319999999978</v>
      </c>
      <c r="AA38" s="192">
        <v>17200.319999999883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20</v>
      </c>
      <c r="D39" s="144">
        <v>1</v>
      </c>
      <c r="E39" s="144">
        <v>4</v>
      </c>
      <c r="F39" s="158">
        <f>SUM(C39:E39)</f>
        <v>25</v>
      </c>
      <c r="G39" s="144">
        <v>1136</v>
      </c>
      <c r="H39" s="251"/>
      <c r="I39" s="144">
        <v>1480623</v>
      </c>
      <c r="J39" s="144">
        <v>1236578.4706944001</v>
      </c>
      <c r="K39" s="144">
        <v>1336887</v>
      </c>
      <c r="L39" s="144">
        <v>-23818</v>
      </c>
      <c r="M39" s="144">
        <v>143680</v>
      </c>
      <c r="N39" s="234">
        <f>SUM(K39:M39)</f>
        <v>1456749</v>
      </c>
      <c r="O39" s="144">
        <v>235033.63147730412</v>
      </c>
      <c r="P39" s="144">
        <v>1180105</v>
      </c>
      <c r="Q39" s="144">
        <v>132125.9888608302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-423289.46</v>
      </c>
      <c r="AA39" s="192">
        <v>-4233.350000000035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97">
        <f>SUM(C41:C43)</f>
        <v>287</v>
      </c>
      <c r="D40" s="146">
        <f>SUM(D41:D43)</f>
        <v>0</v>
      </c>
      <c r="E40" s="146">
        <f>SUM(E41:E43)</f>
        <v>0</v>
      </c>
      <c r="F40" s="155">
        <f>SUM(F41:F43)</f>
        <v>287</v>
      </c>
      <c r="G40" s="146">
        <f>SUM(G41:G43)</f>
        <v>227</v>
      </c>
      <c r="H40" s="251"/>
      <c r="I40" s="137">
        <f aca="true" t="shared" si="11" ref="I40:AA40">SUM(I41:I43)</f>
        <v>856787</v>
      </c>
      <c r="J40" s="137">
        <f t="shared" si="11"/>
        <v>594808.4666</v>
      </c>
      <c r="K40" s="137">
        <f t="shared" si="11"/>
        <v>748224</v>
      </c>
      <c r="L40" s="137">
        <f t="shared" si="11"/>
        <v>0</v>
      </c>
      <c r="M40" s="137">
        <f t="shared" si="11"/>
        <v>0</v>
      </c>
      <c r="N40" s="227">
        <f t="shared" si="11"/>
        <v>748224</v>
      </c>
      <c r="O40" s="137">
        <f t="shared" si="11"/>
        <v>230549.4209835616</v>
      </c>
      <c r="P40" s="137">
        <f t="shared" si="11"/>
        <v>695180</v>
      </c>
      <c r="Q40" s="137">
        <f t="shared" si="11"/>
        <v>238435.51404583946</v>
      </c>
      <c r="R40" s="137">
        <f t="shared" si="11"/>
        <v>183430</v>
      </c>
      <c r="S40" s="137">
        <f t="shared" si="11"/>
        <v>0</v>
      </c>
      <c r="T40" s="137">
        <f t="shared" si="11"/>
        <v>0</v>
      </c>
      <c r="U40" s="137">
        <f t="shared" si="11"/>
        <v>183430</v>
      </c>
      <c r="V40" s="137">
        <f>SUM(V41:V43)</f>
        <v>73372</v>
      </c>
      <c r="W40" s="137">
        <f>SUM(W41:W43)</f>
        <v>0</v>
      </c>
      <c r="X40" s="137">
        <f>SUM(X41:X43)</f>
        <v>0</v>
      </c>
      <c r="Y40" s="137">
        <f>SUM(Y41:Y43)</f>
        <v>73372</v>
      </c>
      <c r="Z40" s="137">
        <f t="shared" si="11"/>
        <v>40667.91</v>
      </c>
      <c r="AA40" s="170">
        <f t="shared" si="11"/>
        <v>16267.110000000015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18</v>
      </c>
      <c r="D41" s="152">
        <v>0</v>
      </c>
      <c r="E41" s="152">
        <v>0</v>
      </c>
      <c r="F41" s="167">
        <f>SUM(C41:E41)</f>
        <v>18</v>
      </c>
      <c r="G41" s="152">
        <v>15</v>
      </c>
      <c r="H41" s="250"/>
      <c r="I41" s="152">
        <v>45924</v>
      </c>
      <c r="J41" s="152">
        <v>43343.466</v>
      </c>
      <c r="K41" s="152">
        <v>45006</v>
      </c>
      <c r="L41" s="152">
        <v>0</v>
      </c>
      <c r="M41" s="152">
        <v>0</v>
      </c>
      <c r="N41" s="241">
        <f>SUM(K41:M41)</f>
        <v>45006</v>
      </c>
      <c r="O41" s="152">
        <v>21466.202465753424</v>
      </c>
      <c r="P41" s="152">
        <v>88120</v>
      </c>
      <c r="Q41" s="152">
        <v>27334.234566720042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0</v>
      </c>
      <c r="AA41" s="216">
        <v>0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258</v>
      </c>
      <c r="D42" s="147">
        <v>0</v>
      </c>
      <c r="E42" s="147">
        <v>0</v>
      </c>
      <c r="F42" s="162">
        <f>SUM(C42:E42)</f>
        <v>258</v>
      </c>
      <c r="G42" s="147">
        <v>203</v>
      </c>
      <c r="H42" s="247"/>
      <c r="I42" s="147">
        <v>718190</v>
      </c>
      <c r="J42" s="147">
        <v>487681.23600000003</v>
      </c>
      <c r="K42" s="147">
        <v>700808</v>
      </c>
      <c r="L42" s="147">
        <v>0</v>
      </c>
      <c r="M42" s="147">
        <v>0</v>
      </c>
      <c r="N42" s="236">
        <f>SUM(K42:M42)</f>
        <v>700808</v>
      </c>
      <c r="O42" s="147">
        <v>226660.78413698627</v>
      </c>
      <c r="P42" s="147">
        <v>500594</v>
      </c>
      <c r="Q42" s="147">
        <v>172542.53169017175</v>
      </c>
      <c r="R42" s="147">
        <v>183430</v>
      </c>
      <c r="S42" s="147">
        <v>0</v>
      </c>
      <c r="T42" s="147">
        <v>0</v>
      </c>
      <c r="U42" s="162">
        <f>SUM(R42:T42)</f>
        <v>183430</v>
      </c>
      <c r="V42" s="147">
        <f>183430-110058</f>
        <v>73372</v>
      </c>
      <c r="W42" s="147">
        <v>0</v>
      </c>
      <c r="X42" s="147">
        <v>0</v>
      </c>
      <c r="Y42" s="162">
        <f>SUM(V42:X42)</f>
        <v>73372</v>
      </c>
      <c r="Z42" s="147">
        <v>40667.91</v>
      </c>
      <c r="AA42" s="201">
        <v>16267.110000000015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11</v>
      </c>
      <c r="D43" s="148">
        <v>0</v>
      </c>
      <c r="E43" s="148">
        <v>0</v>
      </c>
      <c r="F43" s="163">
        <f>SUM(C43:E43)</f>
        <v>11</v>
      </c>
      <c r="G43" s="148">
        <v>9</v>
      </c>
      <c r="H43" s="248"/>
      <c r="I43" s="148">
        <v>92673</v>
      </c>
      <c r="J43" s="148">
        <v>63783.764599999995</v>
      </c>
      <c r="K43" s="148">
        <v>2410</v>
      </c>
      <c r="L43" s="148">
        <v>0</v>
      </c>
      <c r="M43" s="148">
        <v>0</v>
      </c>
      <c r="N43" s="237">
        <f>SUM(K43:M43)</f>
        <v>2410</v>
      </c>
      <c r="O43" s="148">
        <v>-17577.56561917808</v>
      </c>
      <c r="P43" s="148">
        <v>106466</v>
      </c>
      <c r="Q43" s="148">
        <v>38558.74778894769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0</v>
      </c>
      <c r="AA43" s="204">
        <v>0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126</v>
      </c>
      <c r="D45" s="146">
        <f>SUM(D46:D48)</f>
        <v>45</v>
      </c>
      <c r="E45" s="146">
        <f>SUM(E46:E48)</f>
        <v>4</v>
      </c>
      <c r="F45" s="161">
        <f>SUM(F46:F48)</f>
        <v>175</v>
      </c>
      <c r="G45" s="146">
        <f>SUM(G46:G48)</f>
        <v>400</v>
      </c>
      <c r="H45" s="251"/>
      <c r="I45" s="146">
        <f aca="true" t="shared" si="13" ref="I45:AA45">SUM(I46:I48)</f>
        <v>1787254</v>
      </c>
      <c r="J45" s="146">
        <f t="shared" si="13"/>
        <v>1367892.188806681</v>
      </c>
      <c r="K45" s="146">
        <f t="shared" si="13"/>
        <v>1665627</v>
      </c>
      <c r="L45" s="146">
        <f t="shared" si="13"/>
        <v>6939</v>
      </c>
      <c r="M45" s="146">
        <f t="shared" si="13"/>
        <v>97382</v>
      </c>
      <c r="N45" s="153">
        <f t="shared" si="13"/>
        <v>1769948</v>
      </c>
      <c r="O45" s="146">
        <f t="shared" si="13"/>
        <v>981949.9506740085</v>
      </c>
      <c r="P45" s="146">
        <f t="shared" si="13"/>
        <v>1611040</v>
      </c>
      <c r="Q45" s="146">
        <f t="shared" si="13"/>
        <v>390888.3353997438</v>
      </c>
      <c r="R45" s="146">
        <f t="shared" si="13"/>
        <v>0</v>
      </c>
      <c r="S45" s="146">
        <f t="shared" si="13"/>
        <v>0</v>
      </c>
      <c r="T45" s="146">
        <f t="shared" si="13"/>
        <v>0</v>
      </c>
      <c r="U45" s="161">
        <f t="shared" si="13"/>
        <v>0</v>
      </c>
      <c r="V45" s="146">
        <f>SUM(V46:V48)</f>
        <v>0</v>
      </c>
      <c r="W45" s="146">
        <f>SUM(W46:W48)</f>
        <v>0</v>
      </c>
      <c r="X45" s="146">
        <f>SUM(X46:X48)</f>
        <v>0</v>
      </c>
      <c r="Y45" s="161">
        <f>SUM(Y46:Y48)</f>
        <v>0</v>
      </c>
      <c r="Z45" s="146">
        <f t="shared" si="13"/>
        <v>-59645.36000000003</v>
      </c>
      <c r="AA45" s="198">
        <f t="shared" si="13"/>
        <v>-29322.51000000003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35</v>
      </c>
      <c r="D46" s="150">
        <v>11</v>
      </c>
      <c r="E46" s="150">
        <v>0</v>
      </c>
      <c r="F46" s="165">
        <f>SUM(C46:E46)</f>
        <v>46</v>
      </c>
      <c r="G46" s="150">
        <v>128</v>
      </c>
      <c r="H46" s="250"/>
      <c r="I46" s="150">
        <v>190897</v>
      </c>
      <c r="J46" s="150">
        <v>91695.8686</v>
      </c>
      <c r="K46" s="150">
        <v>188168</v>
      </c>
      <c r="L46" s="150">
        <v>2646</v>
      </c>
      <c r="M46" s="150">
        <v>0</v>
      </c>
      <c r="N46" s="239">
        <f>SUM(K46:M46)</f>
        <v>190814</v>
      </c>
      <c r="O46" s="150">
        <v>39667.94423258674</v>
      </c>
      <c r="P46" s="150">
        <v>187156</v>
      </c>
      <c r="Q46" s="150">
        <v>107216.73761918365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0</v>
      </c>
      <c r="AA46" s="210">
        <v>0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9</v>
      </c>
      <c r="D47" s="139">
        <v>0</v>
      </c>
      <c r="E47" s="139">
        <v>0</v>
      </c>
      <c r="F47" s="168">
        <f>SUM(C47:E47)</f>
        <v>9</v>
      </c>
      <c r="G47" s="139">
        <v>18</v>
      </c>
      <c r="H47" s="247"/>
      <c r="I47" s="139">
        <v>79045</v>
      </c>
      <c r="J47" s="139">
        <v>42204.14460000001</v>
      </c>
      <c r="K47" s="139">
        <v>79045</v>
      </c>
      <c r="L47" s="139">
        <v>0</v>
      </c>
      <c r="M47" s="139">
        <v>0</v>
      </c>
      <c r="N47" s="229">
        <f>SUM(K47:M47)</f>
        <v>79045</v>
      </c>
      <c r="O47" s="139">
        <v>25930.28243561644</v>
      </c>
      <c r="P47" s="139">
        <v>62927</v>
      </c>
      <c r="Q47" s="139">
        <v>30091.134221974076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-58645.7</v>
      </c>
      <c r="AA47" s="176">
        <v>-29322.85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82</v>
      </c>
      <c r="D48" s="148">
        <v>34</v>
      </c>
      <c r="E48" s="148">
        <v>4</v>
      </c>
      <c r="F48" s="163">
        <f>SUM(C48:E48)</f>
        <v>120</v>
      </c>
      <c r="G48" s="148">
        <v>254</v>
      </c>
      <c r="H48" s="247"/>
      <c r="I48" s="148">
        <v>1517312</v>
      </c>
      <c r="J48" s="148">
        <v>1233992.175606681</v>
      </c>
      <c r="K48" s="148">
        <v>1398414</v>
      </c>
      <c r="L48" s="148">
        <v>4293</v>
      </c>
      <c r="M48" s="148">
        <v>97382</v>
      </c>
      <c r="N48" s="237">
        <f>SUM(K48:M48)</f>
        <v>1500089</v>
      </c>
      <c r="O48" s="148">
        <v>916351.7240058053</v>
      </c>
      <c r="P48" s="148">
        <v>1360957</v>
      </c>
      <c r="Q48" s="148">
        <v>253580.46355858608</v>
      </c>
      <c r="R48" s="148">
        <v>0</v>
      </c>
      <c r="S48" s="148">
        <v>0</v>
      </c>
      <c r="T48" s="148">
        <v>0</v>
      </c>
      <c r="U48" s="163">
        <f>SUM(R48:T48)</f>
        <v>0</v>
      </c>
      <c r="V48" s="148">
        <v>0</v>
      </c>
      <c r="W48" s="148">
        <v>0</v>
      </c>
      <c r="X48" s="148">
        <v>0</v>
      </c>
      <c r="Y48" s="163">
        <f>SUM(V48:X48)</f>
        <v>0</v>
      </c>
      <c r="Z48" s="148">
        <v>-999.6600000000326</v>
      </c>
      <c r="AA48" s="204">
        <v>0.3399999999674037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80" t="s">
        <v>69</v>
      </c>
      <c r="B50" s="281"/>
      <c r="C50" s="218">
        <f>C11+C16+C17+C20+C21+C24+C28+C29+C30+C33+C34+C37+C38+C39+C40+C44+C45+C49</f>
        <v>62029</v>
      </c>
      <c r="D50" s="153">
        <f aca="true" t="shared" si="15" ref="D50:AL50">D11+D16+D17+D20+D21+D24+D28+D29+D30+D33+D34+D37+D38+D39+D40+D44+D45+D49</f>
        <v>337700</v>
      </c>
      <c r="E50" s="153">
        <f t="shared" si="15"/>
        <v>30613</v>
      </c>
      <c r="F50" s="153">
        <f t="shared" si="15"/>
        <v>430342</v>
      </c>
      <c r="G50" s="153">
        <f t="shared" si="15"/>
        <v>173329</v>
      </c>
      <c r="H50" s="153">
        <f t="shared" si="15"/>
        <v>342738</v>
      </c>
      <c r="I50" s="153">
        <f t="shared" si="15"/>
        <v>39021469.222222224</v>
      </c>
      <c r="J50" s="153">
        <f t="shared" si="15"/>
        <v>19952737.239593238</v>
      </c>
      <c r="K50" s="153">
        <f t="shared" si="15"/>
        <v>23826653.722222224</v>
      </c>
      <c r="L50" s="153">
        <f t="shared" si="15"/>
        <v>1946717.5000000007</v>
      </c>
      <c r="M50" s="153">
        <f t="shared" si="15"/>
        <v>11247879</v>
      </c>
      <c r="N50" s="153">
        <f t="shared" si="15"/>
        <v>37021250.222222224</v>
      </c>
      <c r="O50" s="153">
        <f t="shared" si="15"/>
        <v>3767167.505396752</v>
      </c>
      <c r="P50" s="153">
        <f t="shared" si="15"/>
        <v>25321983.85180899</v>
      </c>
      <c r="Q50" s="153">
        <f t="shared" si="15"/>
        <v>12071071.95288111</v>
      </c>
      <c r="R50" s="153">
        <f t="shared" si="15"/>
        <v>3071791.947222222</v>
      </c>
      <c r="S50" s="153">
        <f t="shared" si="15"/>
        <v>554888.5841830065</v>
      </c>
      <c r="T50" s="153">
        <f t="shared" si="15"/>
        <v>3415096</v>
      </c>
      <c r="U50" s="153">
        <f t="shared" si="15"/>
        <v>7041776.531405229</v>
      </c>
      <c r="V50" s="153">
        <f>V11+V16+V17+V20+V21+V24+V28+V29+V30+V33+V34+V37+V38+V39+V40+V44+V45+V49</f>
        <v>2940002.620822222</v>
      </c>
      <c r="W50" s="153">
        <f>W11+W16+W17+W20+W21+W24+W28+W29+W30+W33+W34+W37+W38+W39+W40+W44+W45+W49</f>
        <v>554888.5841830065</v>
      </c>
      <c r="X50" s="153">
        <f>X11+X16+X17+X20+X21+X24+X28+X29+X30+X33+X34+X37+X38+X39+X40+X44+X45+X49</f>
        <v>3388977.02</v>
      </c>
      <c r="Y50" s="153">
        <f>Y11+Y16+Y17+Y20+Y21+Y24+Y28+Y29+Y30+Y33+Y34+Y37+Y38+Y39+Y40+Y44+Y45+Y49</f>
        <v>6883868.225005229</v>
      </c>
      <c r="Z50" s="153">
        <f t="shared" si="15"/>
        <v>6036765.634281036</v>
      </c>
      <c r="AA50" s="219">
        <f t="shared" si="15"/>
        <v>7299402.406281037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  <mergeCell ref="A4:D4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2022-08-30T09:05:27Z</dcterms:modified>
  <cp:category/>
  <cp:version/>
  <cp:contentType/>
  <cp:contentStatus/>
</cp:coreProperties>
</file>