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<sst xmlns="http://schemas.openxmlformats.org/spreadsheetml/2006/main" count="332" uniqueCount="248">
  <si>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</si>
  <si>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</si>
  <si>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</si>
  <si>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</si>
  <si>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</si>
  <si>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</si>
  <si>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</si>
  <si>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</si>
  <si>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</si>
  <si>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</si>
  <si>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</si>
  <si>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</si>
  <si>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</si>
  <si>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</si>
  <si>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</si>
  <si>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</si>
  <si>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</si>
  <si>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</si>
  <si>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</si>
  <si>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</si>
  <si>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</si>
  <si>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</si>
  <si>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</si>
  <si>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</si>
  <si>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</si>
  <si>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</si>
  <si>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</si>
  <si>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</si>
  <si>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</si>
  <si>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</si>
  <si>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</si>
  <si>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</si>
  <si>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</si>
  <si>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</si>
  <si>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</si>
  <si>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</si>
  <si>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</si>
  <si>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</si>
  <si>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</si>
  <si>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</si>
  <si>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</si>
  <si>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</si>
  <si>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</si>
  <si>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</si>
  <si>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</si>
  <si>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</si>
  <si>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</si>
  <si>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</si>
  <si>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</si>
  <si>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</si>
  <si>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</si>
  <si>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</si>
  <si>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</si>
  <si>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</si>
  <si>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</si>
  <si>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</si>
  <si>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</si>
  <si>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</si>
  <si>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</si>
  <si>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</si>
  <si>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</si>
  <si>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</si>
  <si>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</si>
  <si>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</si>
  <si>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</si>
  <si>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</si>
  <si>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</si>
  <si>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</si>
  <si>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</si>
  <si>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</si>
  <si>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</si>
  <si>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</si>
  <si>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</si>
  <si>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</si>
  <si>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</si>
  <si>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</si>
  <si>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</si>
  <si>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</si>
  <si>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</si>
  <si>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</si>
  <si>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</si>
  <si>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</si>
  <si>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</si>
  <si>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</si>
  <si>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</si>
  <si>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</si>
  <si>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</si>
  <si>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</si>
  <si>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</si>
  <si>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</si>
  <si>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</si>
  <si>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</si>
  <si>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</si>
  <si>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</si>
  <si>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</si>
  <si>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</si>
  <si>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</si>
  <si>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</si>
  <si>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</si>
  <si>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</si>
  <si>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</si>
  <si>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</si>
  <si>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</si>
  <si>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</si>
  <si>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</si>
  <si>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</si>
  <si>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</si>
  <si>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</si>
  <si>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</si>
  <si>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</si>
  <si>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</si>
  <si>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</si>
  <si>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</si>
  <si>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</si>
  <si>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</si>
  <si>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</si>
  <si>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</si>
  <si>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</si>
  <si>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</si>
  <si>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</si>
  <si>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</si>
  <si>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</si>
  <si>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</si>
  <si>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</si>
  <si>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</si>
  <si>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</si>
  <si>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</si>
  <si>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</si>
  <si>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</si>
  <si>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</si>
  <si>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</si>
  <si>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</si>
  <si>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</si>
  <si>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</si>
  <si>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</si>
  <si>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</si>
  <si>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</si>
  <si>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</si>
  <si>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</si>
  <si>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</si>
  <si>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</si>
  <si>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</si>
  <si>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</si>
  <si>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</si>
  <si>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</si>
  <si>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</si>
  <si>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</si>
  <si>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</si>
  <si>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</si>
  <si>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</si>
  <si>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</si>
  <si>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</si>
  <si>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</si>
  <si>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</si>
  <si>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</si>
  <si>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</si>
  <si>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</si>
  <si>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</si>
  <si>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</si>
  <si>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</si>
  <si>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</si>
  <si>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</si>
  <si>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</si>
  <si>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</si>
  <si>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</si>
  <si>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</si>
  <si>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</si>
  <si>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</si>
  <si>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</si>
  <si>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</si>
  <si>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</si>
  <si>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</si>
  <si>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</si>
  <si>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</si>
  <si>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</si>
  <si>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</si>
  <si>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</si>
  <si>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</si>
  <si>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</si>
  <si>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</si>
  <si>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</si>
  <si>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</si>
  <si>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</si>
  <si>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</si>
  <si>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</si>
  <si>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</si>
  <si>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</si>
  <si>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</si>
  <si>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</si>
  <si>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</si>
  <si>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</si>
  <si>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</si>
  <si>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</si>
  <si>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</si>
  <si>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</si>
  <si>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</si>
  <si>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</si>
  <si>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</si>
  <si>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</si>
  <si>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</si>
  <si>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</si>
  <si>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</si>
  <si>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</si>
  <si>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</si>
  <si>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</si>
  <si>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</si>
  <si>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</si>
  <si>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</si>
  <si>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</si>
  <si>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</si>
  <si>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</si>
  <si>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</si>
  <si>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</si>
  <si>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</si>
  <si>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</si>
  <si>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</si>
  <si>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</si>
  <si>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</si>
  <si>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</si>
  <si>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</si>
  <si>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</si>
  <si>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</si>
  <si>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</si>
  <si>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</si>
  <si>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</si>
  <si>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</si>
  <si>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</si>
  <si>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</si>
  <si>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</si>
  <si>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</si>
  <si>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</si>
  <si>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</si>
  <si>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</si>
  <si>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</si>
  <si>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</si>
  <si>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</si>
  <si>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</si>
  <si>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</si>
  <si>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</si>
  <si>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</si>
  <si>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</si>
  <si>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</si>
  <si>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</si>
  <si>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</si>
  <si>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</si>
  <si>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31.03.2020</t>
  </si>
  <si>
    <t>ანგარიშგების პერიოდი: 01.01.2020-31.03.2020</t>
  </si>
  <si>
    <t>საანგარიშო პერიოდი: 01.01.2020-31.03.2020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</si>
</sst>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43" fontId="2" fillId="0" borderId="0" xfId="175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Alignment="1">
      <alignment vertical="center"/>
    </xf>
    <xf numFmtId="43" fontId="2" fillId="0" borderId="0" xfId="165" applyFont="1" applyFill="1" applyAlignment="1">
      <alignment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71" borderId="66" xfId="274" applyNumberFormat="1" applyFont="1" applyFill="1" applyBorder="1" applyAlignment="1">
      <alignment/>
    </xf>
    <xf numFmtId="165" fontId="78" fillId="0" borderId="67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/>
      <protection locked="0"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70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/>
    </xf>
    <xf numFmtId="165" fontId="78" fillId="71" borderId="66" xfId="274" applyNumberFormat="1" applyFont="1" applyFill="1" applyBorder="1" applyAlignment="1">
      <alignment/>
    </xf>
    <xf numFmtId="165" fontId="78" fillId="73" borderId="67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/>
    </xf>
    <xf numFmtId="165" fontId="78" fillId="73" borderId="70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70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56" borderId="66" xfId="274" applyNumberFormat="1" applyFont="1" applyFill="1" applyBorder="1" applyAlignment="1">
      <alignment wrapText="1"/>
    </xf>
    <xf numFmtId="165" fontId="78" fillId="56" borderId="66" xfId="274" applyNumberFormat="1" applyFont="1" applyFill="1" applyBorder="1" applyAlignment="1">
      <alignment/>
    </xf>
    <xf numFmtId="165" fontId="78" fillId="70" borderId="69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71" xfId="274" applyNumberFormat="1" applyFont="1" applyFill="1" applyBorder="1" applyAlignment="1">
      <alignment vertical="center" wrapText="1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72" xfId="274" applyNumberFormat="1" applyFont="1" applyFill="1" applyBorder="1" applyAlignment="1">
      <alignment vertical="center"/>
    </xf>
    <xf numFmtId="165" fontId="78" fillId="70" borderId="67" xfId="442" applyNumberFormat="1" applyFont="1" applyFill="1" applyBorder="1">
      <alignment/>
      <protection/>
    </xf>
    <xf numFmtId="165" fontId="78" fillId="70" borderId="68" xfId="442" applyNumberFormat="1" applyFont="1" applyFill="1" applyBorder="1">
      <alignment/>
      <protection/>
    </xf>
    <xf numFmtId="165" fontId="78" fillId="70" borderId="68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73" borderId="66" xfId="274" applyNumberFormat="1" applyFont="1" applyFill="1" applyBorder="1" applyAlignment="1">
      <alignment vertical="center" wrapText="1"/>
    </xf>
    <xf numFmtId="165" fontId="78" fillId="73" borderId="66" xfId="274" applyNumberFormat="1" applyFont="1" applyFill="1" applyBorder="1" applyAlignment="1">
      <alignment vertical="center"/>
    </xf>
    <xf numFmtId="165" fontId="78" fillId="0" borderId="67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/>
    </xf>
    <xf numFmtId="165" fontId="78" fillId="56" borderId="65" xfId="274" applyNumberFormat="1" applyFont="1" applyFill="1" applyBorder="1" applyAlignment="1">
      <alignment horizontal="center"/>
    </xf>
    <xf numFmtId="165" fontId="78" fillId="56" borderId="66" xfId="274" applyNumberFormat="1" applyFont="1" applyFill="1" applyBorder="1" applyAlignment="1">
      <alignment horizontal="center"/>
    </xf>
    <xf numFmtId="165" fontId="103" fillId="56" borderId="60" xfId="188" applyNumberFormat="1" applyFont="1" applyFill="1" applyBorder="1" applyAlignment="1">
      <alignment horizontal="right" vertical="center"/>
    </xf>
    <xf numFmtId="165" fontId="103" fillId="0" borderId="0" xfId="188" applyNumberFormat="1" applyFont="1" applyFill="1" applyBorder="1" applyAlignment="1">
      <alignment horizontal="right" vertical="center"/>
    </xf>
    <xf numFmtId="0" fontId="103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vertical="center"/>
      <protection locked="0"/>
    </xf>
    <xf numFmtId="0" fontId="103" fillId="0" borderId="0" xfId="0" applyFont="1" applyAlignment="1">
      <alignment vertical="center"/>
    </xf>
    <xf numFmtId="165" fontId="2" fillId="0" borderId="0" xfId="165" applyNumberFormat="1" applyFont="1" applyAlignment="1">
      <alignment vertical="center"/>
    </xf>
    <xf numFmtId="165" fontId="78" fillId="71" borderId="66" xfId="274" applyNumberFormat="1" applyFont="1" applyFill="1" applyBorder="1" applyAlignment="1">
      <alignment horizontal="center"/>
    </xf>
    <xf numFmtId="165" fontId="78" fillId="0" borderId="68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68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72" xfId="274" applyNumberFormat="1" applyFont="1" applyFill="1" applyBorder="1" applyAlignment="1">
      <alignment horizontal="center" vertical="center"/>
    </xf>
    <xf numFmtId="165" fontId="78" fillId="70" borderId="68" xfId="442" applyNumberFormat="1" applyFont="1" applyFill="1" applyBorder="1" applyAlignment="1">
      <alignment horizontal="center"/>
      <protection/>
    </xf>
    <xf numFmtId="165" fontId="78" fillId="73" borderId="66" xfId="274" applyNumberFormat="1" applyFont="1" applyFill="1" applyBorder="1" applyAlignment="1">
      <alignment horizontal="center" vertical="center"/>
    </xf>
    <xf numFmtId="165" fontId="78" fillId="0" borderId="68" xfId="274" applyNumberFormat="1" applyFont="1" applyFill="1" applyBorder="1" applyAlignment="1">
      <alignment horizontal="center" vertical="center"/>
    </xf>
    <xf numFmtId="165" fontId="78" fillId="56" borderId="66" xfId="165" applyNumberFormat="1" applyFont="1" applyFill="1" applyBorder="1" applyAlignment="1">
      <alignment wrapText="1"/>
    </xf>
    <xf numFmtId="165" fontId="78" fillId="71" borderId="39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70" borderId="42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56" borderId="39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0" borderId="41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73" borderId="43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0" borderId="40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80" fillId="74" borderId="66" xfId="274" applyNumberFormat="1" applyFont="1" applyFill="1" applyBorder="1" applyAlignment="1" applyProtection="1">
      <alignment vertical="center" wrapText="1"/>
      <protection locked="0"/>
    </xf>
    <xf numFmtId="165" fontId="80" fillId="74" borderId="67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78" fillId="73" borderId="74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73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73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69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5" t="s">
        <v>84</v>
      </c>
      <c r="C2" s="255"/>
      <c r="D2" s="113" t="s">
        <v>243</v>
      </c>
      <c r="E2" s="118" t="s">
        <v>238</v>
      </c>
    </row>
    <row r="3" spans="2:5" s="117" customFormat="1" ht="15">
      <c r="B3" s="256" t="s">
        <v>245</v>
      </c>
      <c r="C3" s="256"/>
      <c r="D3" s="256"/>
      <c r="E3" s="256"/>
    </row>
    <row r="4" spans="2:3" ht="15">
      <c r="B4" s="31"/>
      <c r="C4" s="31"/>
    </row>
    <row r="5" spans="2:5" ht="18" customHeight="1">
      <c r="B5" s="32"/>
      <c r="C5" s="257" t="s">
        <v>85</v>
      </c>
      <c r="D5" s="258"/>
      <c r="E5" s="258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9" t="s">
        <v>90</v>
      </c>
      <c r="D9" s="259"/>
      <c r="E9" s="259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9">
        <v>5734428.290000001</v>
      </c>
      <c r="F10" s="120"/>
      <c r="G10" s="125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30">
        <v>9385623.5</v>
      </c>
      <c r="F11" s="120"/>
      <c r="G11" s="125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30">
        <v>0</v>
      </c>
      <c r="F12" s="120"/>
      <c r="G12" s="125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30">
        <v>0</v>
      </c>
      <c r="F13" s="120"/>
      <c r="G13" s="125"/>
    </row>
    <row r="14" spans="2:7" s="46" customFormat="1" ht="30">
      <c r="B14" s="47" t="s">
        <v>98</v>
      </c>
      <c r="C14" s="48">
        <v>5</v>
      </c>
      <c r="D14" s="51" t="s">
        <v>99</v>
      </c>
      <c r="E14" s="130">
        <v>0</v>
      </c>
      <c r="F14" s="120"/>
      <c r="G14" s="125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30">
        <v>23853045.129909553</v>
      </c>
      <c r="F15" s="120"/>
      <c r="G15" s="125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30">
        <v>2740228.3315</v>
      </c>
      <c r="F16" s="120"/>
      <c r="G16" s="125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30"/>
      <c r="F17" s="120"/>
      <c r="G17" s="125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30">
        <v>82467.999</v>
      </c>
      <c r="F18" s="120"/>
      <c r="G18" s="125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30">
        <v>0</v>
      </c>
      <c r="F19" s="120"/>
      <c r="G19" s="125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30">
        <v>0</v>
      </c>
      <c r="F20" s="120"/>
      <c r="G20" s="125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30">
        <v>8980978.937198244</v>
      </c>
      <c r="F21" s="120"/>
      <c r="G21" s="125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30">
        <v>2171598.8654297777</v>
      </c>
      <c r="F22" s="120"/>
      <c r="G22" s="125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30">
        <v>3947932.4899999993</v>
      </c>
      <c r="F23" s="120"/>
      <c r="G23" s="125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30">
        <v>0</v>
      </c>
      <c r="F24" s="120"/>
      <c r="G24" s="125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30">
        <v>166211.43000000005</v>
      </c>
      <c r="F25" s="120"/>
      <c r="G25" s="125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30"/>
      <c r="F26" s="120"/>
      <c r="G26" s="125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30">
        <v>452749.41</v>
      </c>
      <c r="F27" s="120"/>
      <c r="G27" s="125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1">
        <f>SUM(E10:E27)</f>
        <v>57515264.38303757</v>
      </c>
      <c r="F28" s="120"/>
      <c r="G28" s="125"/>
    </row>
    <row r="29" spans="2:7" s="42" customFormat="1" ht="6" customHeight="1">
      <c r="B29" s="57"/>
      <c r="C29" s="58"/>
      <c r="D29" s="59"/>
      <c r="E29" s="60"/>
      <c r="F29" s="120"/>
      <c r="G29" s="125"/>
    </row>
    <row r="30" spans="2:7" s="42" customFormat="1" ht="15.75" thickBot="1">
      <c r="B30" s="57"/>
      <c r="C30" s="259" t="s">
        <v>128</v>
      </c>
      <c r="D30" s="259"/>
      <c r="E30" s="259"/>
      <c r="F30" s="120"/>
      <c r="G30" s="125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9">
        <v>26060167.732819322</v>
      </c>
      <c r="F31" s="120"/>
      <c r="G31" s="125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30">
        <v>14268956.72</v>
      </c>
      <c r="F32" s="120"/>
      <c r="G32" s="125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30">
        <v>295469.406</v>
      </c>
      <c r="F33" s="120"/>
      <c r="G33" s="125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30">
        <v>780881.7300000001</v>
      </c>
      <c r="F34" s="120"/>
      <c r="G34" s="125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30">
        <v>0</v>
      </c>
      <c r="F35" s="120"/>
      <c r="G35" s="125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30">
        <v>0</v>
      </c>
      <c r="F36" s="120"/>
      <c r="G36" s="125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30">
        <v>0</v>
      </c>
      <c r="F37" s="120"/>
      <c r="G37" s="125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30">
        <v>528117.6313963844</v>
      </c>
      <c r="F38" s="120"/>
      <c r="G38" s="125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30">
        <v>68558.38</v>
      </c>
      <c r="F39" s="120"/>
      <c r="G39" s="125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30">
        <v>4272828.106082496</v>
      </c>
      <c r="F40" s="120"/>
      <c r="G40" s="125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1">
        <f>SUM(E31:E40)</f>
        <v>46274979.70629821</v>
      </c>
      <c r="F41" s="120"/>
      <c r="G41" s="125"/>
    </row>
    <row r="42" spans="2:7" s="66" customFormat="1" ht="6" customHeight="1">
      <c r="B42" s="64"/>
      <c r="C42" s="65"/>
      <c r="D42" s="59"/>
      <c r="E42" s="60"/>
      <c r="F42" s="120"/>
      <c r="G42" s="125"/>
    </row>
    <row r="43" spans="2:7" s="42" customFormat="1" ht="15.75" thickBot="1">
      <c r="B43" s="67"/>
      <c r="C43" s="259" t="s">
        <v>151</v>
      </c>
      <c r="D43" s="259"/>
      <c r="E43" s="259"/>
      <c r="F43" s="120"/>
      <c r="G43" s="125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9">
        <v>2077000</v>
      </c>
      <c r="F44" s="120"/>
      <c r="G44" s="125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30"/>
      <c r="F45" s="120"/>
      <c r="G45" s="125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30"/>
      <c r="F46" s="120"/>
      <c r="G46" s="125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30">
        <v>6162481.188938568</v>
      </c>
      <c r="F47" s="120"/>
      <c r="G47" s="125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30">
        <v>1164953.1978007928</v>
      </c>
      <c r="F48" s="120"/>
      <c r="G48" s="125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30">
        <v>1835850.29</v>
      </c>
      <c r="F49" s="120"/>
      <c r="G49" s="125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2">
        <f>SUM(E44+E45-E46+E47+E48+E49)</f>
        <v>11240284.676739361</v>
      </c>
      <c r="F50" s="120"/>
      <c r="G50" s="125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3">
        <f>E41+E50</f>
        <v>57515264.38303757</v>
      </c>
      <c r="F51" s="120"/>
      <c r="G51" s="125"/>
    </row>
    <row r="52" s="72" customFormat="1" ht="15"/>
    <row r="53" s="72" customFormat="1" ht="15"/>
    <row r="54" spans="3:5" ht="15">
      <c r="C54" s="253"/>
      <c r="D54" s="253"/>
      <c r="E54" s="253"/>
    </row>
    <row r="55" spans="3:5" ht="15">
      <c r="C55" s="254"/>
      <c r="D55" s="254"/>
      <c r="E55" s="254"/>
    </row>
    <row r="56" spans="3:5" ht="15">
      <c r="C56" s="253"/>
      <c r="D56" s="253"/>
      <c r="E56" s="253"/>
    </row>
    <row r="57" spans="3:5" ht="15">
      <c r="C57" s="254"/>
      <c r="D57" s="254"/>
      <c r="E57" s="254"/>
    </row>
    <row r="58" spans="3:5" ht="15" customHeight="1">
      <c r="C58" s="253"/>
      <c r="D58" s="253"/>
      <c r="E58" s="253"/>
    </row>
    <row r="59" spans="3:5" ht="15">
      <c r="C59" s="254"/>
      <c r="D59" s="254"/>
      <c r="E59" s="254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6" sqref="H6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8" width="11.00390625" style="42" bestFit="1" customWidth="1"/>
    <col min="9" max="16384" width="9.140625" style="42" customWidth="1"/>
  </cols>
  <sheetData>
    <row r="1" spans="2:5" ht="15" customHeight="1">
      <c r="B1" s="260" t="s">
        <v>84</v>
      </c>
      <c r="C1" s="260"/>
      <c r="D1" s="119" t="s">
        <v>243</v>
      </c>
      <c r="E1" s="114" t="s">
        <v>239</v>
      </c>
    </row>
    <row r="2" spans="2:5" ht="15" customHeight="1">
      <c r="B2" s="260" t="s">
        <v>246</v>
      </c>
      <c r="C2" s="260"/>
      <c r="D2" s="260"/>
      <c r="E2" s="260"/>
    </row>
    <row r="3" ht="15" customHeight="1"/>
    <row r="4" spans="4:5" s="74" customFormat="1" ht="12.75" customHeight="1">
      <c r="D4" s="261" t="s">
        <v>168</v>
      </c>
      <c r="E4" s="261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2" t="s">
        <v>169</v>
      </c>
      <c r="D8" s="262"/>
      <c r="E8" s="262"/>
    </row>
    <row r="9" spans="2:7" ht="15" customHeight="1">
      <c r="B9" s="80" t="s">
        <v>91</v>
      </c>
      <c r="C9" s="81">
        <v>1</v>
      </c>
      <c r="D9" s="82" t="s">
        <v>170</v>
      </c>
      <c r="E9" s="83">
        <v>6318879.294117647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2019395.1900958533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-3194134.074503418</v>
      </c>
      <c r="F11" s="121"/>
      <c r="G11" s="121"/>
      <c r="H11" s="128"/>
    </row>
    <row r="12" spans="2:7" ht="15" customHeight="1">
      <c r="B12" s="84" t="s">
        <v>96</v>
      </c>
      <c r="C12" s="85">
        <v>4</v>
      </c>
      <c r="D12" s="89" t="s">
        <v>173</v>
      </c>
      <c r="E12" s="87">
        <v>-2051986.26389567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4">
        <f>E9-E10-E11+E12</f>
        <v>5441631.914629542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3400993.0711764744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457754.03500000003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-85141.54058823548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-496858.82550000004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33268.31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4">
        <f>E14-E15+E16-E17-E18</f>
        <v>3321688.0110882386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4"/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4">
        <v>-375662.0343066245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1744281.8692346793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2" t="s">
        <v>184</v>
      </c>
      <c r="D24" s="262"/>
      <c r="E24" s="262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12599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-66840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4">
        <f>E25-E26-E27+E28</f>
        <v>79439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13500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-9040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4">
        <f>E30-E31+E32-E33-E34</f>
        <v>4460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>
        <v>0</v>
      </c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>
        <v>0</v>
      </c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4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4">
        <v>0</v>
      </c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4">
        <v>-19957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55022</v>
      </c>
      <c r="F41" s="121"/>
      <c r="G41" s="121"/>
    </row>
    <row r="42" spans="3:7" s="78" customFormat="1" ht="9" customHeight="1" thickBot="1">
      <c r="C42" s="58"/>
      <c r="D42" s="95"/>
      <c r="E42" s="96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5">
        <f>E22+E41</f>
        <v>1799303.8692346793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2" t="s">
        <v>195</v>
      </c>
      <c r="E45" s="262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2" t="s">
        <v>200</v>
      </c>
      <c r="D51" s="262"/>
      <c r="E51" s="262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130773.62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3127.33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188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133900.94999999998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3" t="s">
        <v>216</v>
      </c>
      <c r="D63" s="263"/>
      <c r="E63" s="263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874100.38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501339.11999999994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9894.99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59155.06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15626.89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6">
        <v>897444.7946486063</v>
      </c>
      <c r="F70" s="121"/>
      <c r="G70" s="121"/>
    </row>
    <row r="71" spans="3:7" s="66" customFormat="1" ht="9" customHeight="1" thickBot="1">
      <c r="C71" s="65"/>
      <c r="D71" s="109"/>
      <c r="E71" s="189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7">
        <f>E43+E49+E61-E64-E65-E66-E67-E68-E69+E70</f>
        <v>1370533.1738832856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4">
        <v>205579.97608249282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1164953.1978007928</v>
      </c>
      <c r="F74" s="121"/>
      <c r="G74" s="121"/>
    </row>
    <row r="75" ht="15">
      <c r="D75" s="111"/>
    </row>
    <row r="76" spans="3:5" ht="15">
      <c r="C76" s="253"/>
      <c r="D76" s="253"/>
      <c r="E76" s="253"/>
    </row>
    <row r="77" spans="3:5" ht="15">
      <c r="C77" s="254"/>
      <c r="D77" s="254"/>
      <c r="E77" s="254"/>
    </row>
    <row r="78" spans="3:5" ht="15">
      <c r="C78" s="253"/>
      <c r="D78" s="253"/>
      <c r="E78" s="253"/>
    </row>
    <row r="79" spans="3:5" ht="15">
      <c r="C79" s="254"/>
      <c r="D79" s="254"/>
      <c r="E79" s="254"/>
    </row>
    <row r="80" spans="3:5" ht="15">
      <c r="C80" s="253"/>
      <c r="D80" s="253"/>
      <c r="E80" s="253"/>
    </row>
    <row r="81" spans="3:5" ht="15">
      <c r="C81" s="254"/>
      <c r="D81" s="254"/>
      <c r="E81" s="254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N58"/>
  <sheetViews>
    <sheetView zoomScale="70" zoomScaleNormal="7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" sqref="J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bestFit="1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83" t="s">
        <v>237</v>
      </c>
      <c r="B1" s="283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116" t="s">
        <v>247</v>
      </c>
      <c r="C4" s="29"/>
      <c r="D4" s="29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5" t="s">
        <v>82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C6" s="277" t="s">
        <v>83</v>
      </c>
      <c r="AD6" s="277"/>
      <c r="AE6" s="277"/>
      <c r="AF6" s="277"/>
      <c r="AG6" s="277"/>
      <c r="AH6" s="277"/>
      <c r="AI6" s="277"/>
      <c r="AJ6" s="277"/>
      <c r="AK6" s="277"/>
      <c r="AL6" s="277"/>
    </row>
    <row r="7" spans="1:38" ht="15.75" customHeight="1" thickBot="1">
      <c r="A7" s="29"/>
      <c r="B7" s="29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C7" s="278"/>
      <c r="AD7" s="278"/>
      <c r="AE7" s="278"/>
      <c r="AF7" s="278"/>
      <c r="AG7" s="278"/>
      <c r="AH7" s="278"/>
      <c r="AI7" s="278"/>
      <c r="AJ7" s="278"/>
      <c r="AK7" s="278"/>
      <c r="AL7" s="278"/>
    </row>
    <row r="8" spans="1:38" s="1" customFormat="1" ht="89.25" customHeight="1">
      <c r="A8" s="284" t="s">
        <v>23</v>
      </c>
      <c r="B8" s="279" t="s">
        <v>70</v>
      </c>
      <c r="C8" s="290" t="s">
        <v>22</v>
      </c>
      <c r="D8" s="268"/>
      <c r="E8" s="268"/>
      <c r="F8" s="268"/>
      <c r="G8" s="268"/>
      <c r="H8" s="280" t="s">
        <v>240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9"/>
      <c r="AC8" s="267" t="s">
        <v>71</v>
      </c>
      <c r="AD8" s="268"/>
      <c r="AE8" s="268" t="s">
        <v>72</v>
      </c>
      <c r="AF8" s="268"/>
      <c r="AG8" s="268" t="s">
        <v>78</v>
      </c>
      <c r="AH8" s="268"/>
      <c r="AI8" s="268" t="s">
        <v>79</v>
      </c>
      <c r="AJ8" s="268"/>
      <c r="AK8" s="268" t="s">
        <v>77</v>
      </c>
      <c r="AL8" s="279"/>
    </row>
    <row r="9" spans="1:38" s="1" customFormat="1" ht="50.25" customHeight="1">
      <c r="A9" s="285"/>
      <c r="B9" s="287"/>
      <c r="C9" s="289" t="s">
        <v>15</v>
      </c>
      <c r="D9" s="266"/>
      <c r="E9" s="266"/>
      <c r="F9" s="266"/>
      <c r="G9" s="12" t="s">
        <v>16</v>
      </c>
      <c r="H9" s="281"/>
      <c r="I9" s="264" t="s">
        <v>0</v>
      </c>
      <c r="J9" s="264" t="s">
        <v>1</v>
      </c>
      <c r="K9" s="266" t="s">
        <v>0</v>
      </c>
      <c r="L9" s="266"/>
      <c r="M9" s="266"/>
      <c r="N9" s="266"/>
      <c r="O9" s="12" t="s">
        <v>1</v>
      </c>
      <c r="P9" s="264" t="s">
        <v>80</v>
      </c>
      <c r="Q9" s="264" t="s">
        <v>81</v>
      </c>
      <c r="R9" s="266" t="s">
        <v>75</v>
      </c>
      <c r="S9" s="266"/>
      <c r="T9" s="266"/>
      <c r="U9" s="266"/>
      <c r="V9" s="266" t="s">
        <v>76</v>
      </c>
      <c r="W9" s="266"/>
      <c r="X9" s="266"/>
      <c r="Y9" s="266"/>
      <c r="Z9" s="264" t="s">
        <v>17</v>
      </c>
      <c r="AA9" s="271" t="s">
        <v>18</v>
      </c>
      <c r="AC9" s="26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71" t="s">
        <v>18</v>
      </c>
    </row>
    <row r="10" spans="1:38" s="1" customFormat="1" ht="102.75" customHeight="1" thickBot="1">
      <c r="A10" s="286"/>
      <c r="B10" s="288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2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72"/>
      <c r="AC10" s="270"/>
      <c r="AD10" s="265"/>
      <c r="AE10" s="265"/>
      <c r="AF10" s="265"/>
      <c r="AG10" s="265"/>
      <c r="AH10" s="265"/>
      <c r="AI10" s="265"/>
      <c r="AJ10" s="265"/>
      <c r="AK10" s="265"/>
      <c r="AL10" s="272"/>
    </row>
    <row r="11" spans="1:40" s="1" customFormat="1" ht="24.75" customHeight="1" thickBot="1">
      <c r="A11" s="13" t="s">
        <v>24</v>
      </c>
      <c r="B11" s="3" t="s">
        <v>25</v>
      </c>
      <c r="C11" s="138">
        <f aca="true" t="shared" si="0" ref="C11:AL11">SUM(C12:C15)</f>
        <v>2232</v>
      </c>
      <c r="D11" s="139">
        <f t="shared" si="0"/>
        <v>0</v>
      </c>
      <c r="E11" s="139">
        <f t="shared" si="0"/>
        <v>3639</v>
      </c>
      <c r="F11" s="139">
        <f t="shared" si="0"/>
        <v>5871</v>
      </c>
      <c r="G11" s="139">
        <f t="shared" si="0"/>
        <v>25755</v>
      </c>
      <c r="H11" s="244"/>
      <c r="I11" s="139">
        <f t="shared" si="0"/>
        <v>60339</v>
      </c>
      <c r="J11" s="139">
        <f t="shared" si="0"/>
        <v>0</v>
      </c>
      <c r="K11" s="139">
        <f t="shared" si="0"/>
        <v>1077</v>
      </c>
      <c r="L11" s="139">
        <f t="shared" si="0"/>
        <v>-38754</v>
      </c>
      <c r="M11" s="139">
        <f t="shared" si="0"/>
        <v>50276</v>
      </c>
      <c r="N11" s="194">
        <f>SUM(N12:N15)</f>
        <v>12599</v>
      </c>
      <c r="O11" s="139">
        <f t="shared" si="0"/>
        <v>0</v>
      </c>
      <c r="P11" s="139">
        <f t="shared" si="0"/>
        <v>79439</v>
      </c>
      <c r="Q11" s="139">
        <f t="shared" si="0"/>
        <v>79439</v>
      </c>
      <c r="R11" s="139">
        <f t="shared" si="0"/>
        <v>13500</v>
      </c>
      <c r="S11" s="139">
        <f t="shared" si="0"/>
        <v>0</v>
      </c>
      <c r="T11" s="139">
        <f t="shared" si="0"/>
        <v>0</v>
      </c>
      <c r="U11" s="152">
        <f t="shared" si="0"/>
        <v>13500</v>
      </c>
      <c r="V11" s="139">
        <f>SUM(V12:V15)</f>
        <v>13500</v>
      </c>
      <c r="W11" s="139">
        <f>SUM(W12:W15)</f>
        <v>0</v>
      </c>
      <c r="X11" s="139">
        <f>SUM(X12:X15)</f>
        <v>0</v>
      </c>
      <c r="Y11" s="152">
        <f>SUM(Y12:Y15)</f>
        <v>13500</v>
      </c>
      <c r="Z11" s="139">
        <f t="shared" si="0"/>
        <v>4460</v>
      </c>
      <c r="AA11" s="211">
        <f t="shared" si="0"/>
        <v>4460</v>
      </c>
      <c r="AB11" s="190"/>
      <c r="AC11" s="210">
        <f t="shared" si="0"/>
        <v>0</v>
      </c>
      <c r="AD11" s="139">
        <f t="shared" si="0"/>
        <v>0</v>
      </c>
      <c r="AE11" s="139">
        <f t="shared" si="0"/>
        <v>0</v>
      </c>
      <c r="AF11" s="139">
        <f t="shared" si="0"/>
        <v>0</v>
      </c>
      <c r="AG11" s="139">
        <f t="shared" si="0"/>
        <v>0</v>
      </c>
      <c r="AH11" s="139">
        <f t="shared" si="0"/>
        <v>0</v>
      </c>
      <c r="AI11" s="139">
        <f t="shared" si="0"/>
        <v>0</v>
      </c>
      <c r="AJ11" s="139">
        <f t="shared" si="0"/>
        <v>0</v>
      </c>
      <c r="AK11" s="139">
        <f t="shared" si="0"/>
        <v>0</v>
      </c>
      <c r="AL11" s="211">
        <f t="shared" si="0"/>
        <v>0</v>
      </c>
      <c r="AM11" s="123"/>
      <c r="AN11" s="123"/>
    </row>
    <row r="12" spans="1:40" s="4" customFormat="1" ht="24.75" customHeight="1">
      <c r="A12" s="14"/>
      <c r="B12" s="20" t="s">
        <v>26</v>
      </c>
      <c r="C12" s="140">
        <v>2232</v>
      </c>
      <c r="D12" s="141">
        <v>0</v>
      </c>
      <c r="E12" s="141">
        <v>3639</v>
      </c>
      <c r="F12" s="142">
        <f>SUM(C12:E12)</f>
        <v>5871</v>
      </c>
      <c r="G12" s="141">
        <v>25755</v>
      </c>
      <c r="H12" s="245"/>
      <c r="I12" s="141">
        <v>60339</v>
      </c>
      <c r="J12" s="141">
        <v>0</v>
      </c>
      <c r="K12" s="141">
        <v>1077</v>
      </c>
      <c r="L12" s="141">
        <v>-38754</v>
      </c>
      <c r="M12" s="141">
        <v>50276</v>
      </c>
      <c r="N12" s="195">
        <f>SUM(K12:M12)</f>
        <v>12599</v>
      </c>
      <c r="O12" s="141">
        <v>0</v>
      </c>
      <c r="P12" s="141">
        <v>79439</v>
      </c>
      <c r="Q12" s="141">
        <v>79439</v>
      </c>
      <c r="R12" s="141">
        <v>13500</v>
      </c>
      <c r="S12" s="141">
        <v>0</v>
      </c>
      <c r="T12" s="141">
        <v>0</v>
      </c>
      <c r="U12" s="142">
        <f>SUM(R12:T12)</f>
        <v>13500</v>
      </c>
      <c r="V12" s="141">
        <v>13500</v>
      </c>
      <c r="W12" s="141">
        <v>0</v>
      </c>
      <c r="X12" s="141">
        <v>0</v>
      </c>
      <c r="Y12" s="142">
        <f>SUM(V12:X12)</f>
        <v>13500</v>
      </c>
      <c r="Z12" s="141">
        <v>4460</v>
      </c>
      <c r="AA12" s="141">
        <v>4460</v>
      </c>
      <c r="AB12" s="191"/>
      <c r="AC12" s="212"/>
      <c r="AD12" s="141"/>
      <c r="AE12" s="141"/>
      <c r="AF12" s="141"/>
      <c r="AG12" s="141"/>
      <c r="AH12" s="141"/>
      <c r="AI12" s="141"/>
      <c r="AJ12" s="141"/>
      <c r="AK12" s="141"/>
      <c r="AL12" s="213"/>
      <c r="AM12" s="123"/>
      <c r="AN12" s="123"/>
    </row>
    <row r="13" spans="1:40" ht="24.75" customHeight="1">
      <c r="A13" s="15"/>
      <c r="B13" s="28" t="s">
        <v>27</v>
      </c>
      <c r="C13" s="143">
        <v>0</v>
      </c>
      <c r="D13" s="144">
        <v>0</v>
      </c>
      <c r="E13" s="144">
        <v>0</v>
      </c>
      <c r="F13" s="145">
        <f>SUM(C13:E13)</f>
        <v>0</v>
      </c>
      <c r="G13" s="144">
        <v>0</v>
      </c>
      <c r="H13" s="246"/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96">
        <f>SUM(K13:M13)</f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5">
        <f>SUM(R13:T13)</f>
        <v>0</v>
      </c>
      <c r="V13" s="144">
        <v>0</v>
      </c>
      <c r="W13" s="144">
        <v>0</v>
      </c>
      <c r="X13" s="144">
        <v>0</v>
      </c>
      <c r="Y13" s="145">
        <f>SUM(V13:X13)</f>
        <v>0</v>
      </c>
      <c r="Z13" s="144">
        <v>0</v>
      </c>
      <c r="AA13" s="215">
        <v>0</v>
      </c>
      <c r="AB13" s="192"/>
      <c r="AC13" s="214"/>
      <c r="AD13" s="144"/>
      <c r="AE13" s="144"/>
      <c r="AF13" s="144"/>
      <c r="AG13" s="144"/>
      <c r="AH13" s="144"/>
      <c r="AI13" s="144"/>
      <c r="AJ13" s="144"/>
      <c r="AK13" s="144"/>
      <c r="AL13" s="215"/>
      <c r="AM13" s="123"/>
      <c r="AN13" s="123"/>
    </row>
    <row r="14" spans="1:40" ht="24.75" customHeight="1">
      <c r="A14" s="15"/>
      <c r="B14" s="28" t="s">
        <v>28</v>
      </c>
      <c r="C14" s="143">
        <v>0</v>
      </c>
      <c r="D14" s="144">
        <v>0</v>
      </c>
      <c r="E14" s="144">
        <v>0</v>
      </c>
      <c r="F14" s="145">
        <f>SUM(C14:E14)</f>
        <v>0</v>
      </c>
      <c r="G14" s="144">
        <v>0</v>
      </c>
      <c r="H14" s="246"/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96">
        <f>SUM(K14:M14)</f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5">
        <f>SUM(R14:T14)</f>
        <v>0</v>
      </c>
      <c r="V14" s="144">
        <v>0</v>
      </c>
      <c r="W14" s="144">
        <v>0</v>
      </c>
      <c r="X14" s="144">
        <v>0</v>
      </c>
      <c r="Y14" s="145">
        <f>SUM(V14:X14)</f>
        <v>0</v>
      </c>
      <c r="Z14" s="144">
        <v>0</v>
      </c>
      <c r="AA14" s="215">
        <v>0</v>
      </c>
      <c r="AB14" s="192"/>
      <c r="AC14" s="214"/>
      <c r="AD14" s="144"/>
      <c r="AE14" s="144"/>
      <c r="AF14" s="144"/>
      <c r="AG14" s="144"/>
      <c r="AH14" s="144"/>
      <c r="AI14" s="144"/>
      <c r="AJ14" s="144"/>
      <c r="AK14" s="144"/>
      <c r="AL14" s="215"/>
      <c r="AM14" s="123"/>
      <c r="AN14" s="123"/>
    </row>
    <row r="15" spans="1:40" ht="24.75" customHeight="1" thickBot="1">
      <c r="A15" s="16"/>
      <c r="B15" s="21" t="s">
        <v>29</v>
      </c>
      <c r="C15" s="146">
        <v>0</v>
      </c>
      <c r="D15" s="147">
        <v>0</v>
      </c>
      <c r="E15" s="147">
        <v>0</v>
      </c>
      <c r="F15" s="148">
        <f>SUM(C15:E15)</f>
        <v>0</v>
      </c>
      <c r="G15" s="147">
        <v>0</v>
      </c>
      <c r="H15" s="247"/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97">
        <f>SUM(K15:M15)</f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8">
        <f>SUM(R15:T15)</f>
        <v>0</v>
      </c>
      <c r="V15" s="147">
        <v>0</v>
      </c>
      <c r="W15" s="147">
        <v>0</v>
      </c>
      <c r="X15" s="147">
        <v>0</v>
      </c>
      <c r="Y15" s="148">
        <f>SUM(V15:X15)</f>
        <v>0</v>
      </c>
      <c r="Z15" s="147">
        <v>0</v>
      </c>
      <c r="AA15" s="217">
        <v>0</v>
      </c>
      <c r="AB15" s="192"/>
      <c r="AC15" s="216"/>
      <c r="AD15" s="147"/>
      <c r="AE15" s="147"/>
      <c r="AF15" s="147"/>
      <c r="AG15" s="147"/>
      <c r="AH15" s="147"/>
      <c r="AI15" s="147"/>
      <c r="AJ15" s="147"/>
      <c r="AK15" s="147"/>
      <c r="AL15" s="217"/>
      <c r="AM15" s="123"/>
      <c r="AN15" s="123"/>
    </row>
    <row r="16" spans="1:40" ht="24.75" customHeight="1" thickBot="1">
      <c r="A16" s="13" t="s">
        <v>30</v>
      </c>
      <c r="B16" s="3" t="s">
        <v>11</v>
      </c>
      <c r="C16" s="149">
        <v>125</v>
      </c>
      <c r="D16" s="150">
        <v>5055</v>
      </c>
      <c r="E16" s="150">
        <v>50</v>
      </c>
      <c r="F16" s="151">
        <f>SUM(C16:E16)</f>
        <v>5230</v>
      </c>
      <c r="G16" s="150">
        <v>717</v>
      </c>
      <c r="H16" s="244"/>
      <c r="I16" s="150">
        <v>80158</v>
      </c>
      <c r="J16" s="150">
        <v>5221.337753606401</v>
      </c>
      <c r="K16" s="150">
        <v>162</v>
      </c>
      <c r="L16" s="150">
        <v>79991</v>
      </c>
      <c r="M16" s="150">
        <v>4</v>
      </c>
      <c r="N16" s="198">
        <f>SUM(K16:M16)</f>
        <v>80157</v>
      </c>
      <c r="O16" s="150">
        <v>5221.337753606401</v>
      </c>
      <c r="P16" s="150">
        <v>108605</v>
      </c>
      <c r="Q16" s="150">
        <v>103063.55162495663</v>
      </c>
      <c r="R16" s="150">
        <v>0</v>
      </c>
      <c r="S16" s="150">
        <v>3358</v>
      </c>
      <c r="T16" s="150">
        <v>0</v>
      </c>
      <c r="U16" s="151">
        <f>SUM(R16:T16)</f>
        <v>3358</v>
      </c>
      <c r="V16" s="150">
        <v>0</v>
      </c>
      <c r="W16" s="150">
        <v>3358</v>
      </c>
      <c r="X16" s="150">
        <v>0</v>
      </c>
      <c r="Y16" s="151">
        <f>SUM(V16:X16)</f>
        <v>3358</v>
      </c>
      <c r="Z16" s="150">
        <v>2148</v>
      </c>
      <c r="AA16" s="219">
        <v>2148</v>
      </c>
      <c r="AB16" s="192"/>
      <c r="AC16" s="218"/>
      <c r="AD16" s="150"/>
      <c r="AE16" s="150"/>
      <c r="AF16" s="150"/>
      <c r="AG16" s="150"/>
      <c r="AH16" s="150"/>
      <c r="AI16" s="150"/>
      <c r="AJ16" s="150"/>
      <c r="AK16" s="150"/>
      <c r="AL16" s="219"/>
      <c r="AM16" s="123"/>
      <c r="AN16" s="123"/>
    </row>
    <row r="17" spans="1:40" ht="24.75" customHeight="1" thickBot="1">
      <c r="A17" s="13" t="s">
        <v>31</v>
      </c>
      <c r="B17" s="3" t="s">
        <v>32</v>
      </c>
      <c r="C17" s="138">
        <f>SUM(C18:C19)</f>
        <v>5173</v>
      </c>
      <c r="D17" s="139">
        <f>SUM(D18:D19)</f>
        <v>614</v>
      </c>
      <c r="E17" s="139">
        <f>SUM(E18:E19)</f>
        <v>3822</v>
      </c>
      <c r="F17" s="152">
        <f>SUM(F18:F19)</f>
        <v>9609</v>
      </c>
      <c r="G17" s="139">
        <f>SUM(G18:G19)</f>
        <v>31801</v>
      </c>
      <c r="H17" s="248"/>
      <c r="I17" s="139">
        <f aca="true" t="shared" si="1" ref="I17:AA17">SUM(I18:I19)</f>
        <v>251348</v>
      </c>
      <c r="J17" s="139">
        <f t="shared" si="1"/>
        <v>413.87219123505974</v>
      </c>
      <c r="K17" s="139">
        <f t="shared" si="1"/>
        <v>129454</v>
      </c>
      <c r="L17" s="139">
        <f t="shared" si="1"/>
        <v>2541</v>
      </c>
      <c r="M17" s="139">
        <f t="shared" si="1"/>
        <v>103078</v>
      </c>
      <c r="N17" s="194">
        <f t="shared" si="1"/>
        <v>235073</v>
      </c>
      <c r="O17" s="139">
        <f t="shared" si="1"/>
        <v>413.87219123505974</v>
      </c>
      <c r="P17" s="139">
        <f t="shared" si="1"/>
        <v>142977</v>
      </c>
      <c r="Q17" s="139">
        <f t="shared" si="1"/>
        <v>142873.8154262948</v>
      </c>
      <c r="R17" s="139">
        <f t="shared" si="1"/>
        <v>0</v>
      </c>
      <c r="S17" s="139">
        <f t="shared" si="1"/>
        <v>0</v>
      </c>
      <c r="T17" s="139">
        <f t="shared" si="1"/>
        <v>0</v>
      </c>
      <c r="U17" s="152">
        <f t="shared" si="1"/>
        <v>0</v>
      </c>
      <c r="V17" s="139">
        <f>SUM(V18:V19)</f>
        <v>0</v>
      </c>
      <c r="W17" s="139">
        <f>SUM(W18:W19)</f>
        <v>0</v>
      </c>
      <c r="X17" s="139">
        <f>SUM(X18:X19)</f>
        <v>0</v>
      </c>
      <c r="Y17" s="152">
        <f>SUM(Y18:Y19)</f>
        <v>0</v>
      </c>
      <c r="Z17" s="139">
        <f t="shared" si="1"/>
        <v>0</v>
      </c>
      <c r="AA17" s="211">
        <f t="shared" si="1"/>
        <v>0</v>
      </c>
      <c r="AB17" s="192"/>
      <c r="AC17" s="210">
        <f aca="true" t="shared" si="2" ref="AC17:AL17">SUM(AC18:AC19)</f>
        <v>0</v>
      </c>
      <c r="AD17" s="139">
        <f t="shared" si="2"/>
        <v>0</v>
      </c>
      <c r="AE17" s="139">
        <f t="shared" si="2"/>
        <v>0</v>
      </c>
      <c r="AF17" s="139">
        <f t="shared" si="2"/>
        <v>0</v>
      </c>
      <c r="AG17" s="139">
        <f t="shared" si="2"/>
        <v>0</v>
      </c>
      <c r="AH17" s="139">
        <f t="shared" si="2"/>
        <v>0</v>
      </c>
      <c r="AI17" s="139">
        <f t="shared" si="2"/>
        <v>0</v>
      </c>
      <c r="AJ17" s="139">
        <f t="shared" si="2"/>
        <v>0</v>
      </c>
      <c r="AK17" s="139">
        <f t="shared" si="2"/>
        <v>0</v>
      </c>
      <c r="AL17" s="211">
        <f t="shared" si="2"/>
        <v>0</v>
      </c>
      <c r="AM17" s="123"/>
      <c r="AN17" s="123"/>
    </row>
    <row r="18" spans="1:40" ht="24.75" customHeight="1">
      <c r="A18" s="14"/>
      <c r="B18" s="6" t="s">
        <v>33</v>
      </c>
      <c r="C18" s="153">
        <v>5028</v>
      </c>
      <c r="D18" s="154">
        <v>108</v>
      </c>
      <c r="E18" s="154">
        <v>3763</v>
      </c>
      <c r="F18" s="155">
        <f>SUM(C18:E18)</f>
        <v>8899</v>
      </c>
      <c r="G18" s="154">
        <v>29891</v>
      </c>
      <c r="H18" s="249"/>
      <c r="I18" s="154">
        <v>249009</v>
      </c>
      <c r="J18" s="154">
        <v>413.87219123505974</v>
      </c>
      <c r="K18" s="154">
        <v>127614</v>
      </c>
      <c r="L18" s="154">
        <v>2246</v>
      </c>
      <c r="M18" s="154">
        <v>103072</v>
      </c>
      <c r="N18" s="199">
        <f>SUM(K18:M18)</f>
        <v>232932</v>
      </c>
      <c r="O18" s="154">
        <v>413.87219123505974</v>
      </c>
      <c r="P18" s="154">
        <v>136773</v>
      </c>
      <c r="Q18" s="154">
        <v>136669.8154262948</v>
      </c>
      <c r="R18" s="154">
        <v>0</v>
      </c>
      <c r="S18" s="154">
        <v>0</v>
      </c>
      <c r="T18" s="154">
        <v>0</v>
      </c>
      <c r="U18" s="155">
        <f>SUM(R18:T18)</f>
        <v>0</v>
      </c>
      <c r="V18" s="154">
        <v>0</v>
      </c>
      <c r="W18" s="154">
        <v>0</v>
      </c>
      <c r="X18" s="154">
        <v>0</v>
      </c>
      <c r="Y18" s="155">
        <f>SUM(V18:X18)</f>
        <v>0</v>
      </c>
      <c r="Z18" s="154">
        <v>-1500</v>
      </c>
      <c r="AA18" s="221">
        <v>-1500</v>
      </c>
      <c r="AB18" s="192"/>
      <c r="AC18" s="220"/>
      <c r="AD18" s="154"/>
      <c r="AE18" s="154"/>
      <c r="AF18" s="154"/>
      <c r="AG18" s="154"/>
      <c r="AH18" s="154"/>
      <c r="AI18" s="154"/>
      <c r="AJ18" s="154"/>
      <c r="AK18" s="154"/>
      <c r="AL18" s="221"/>
      <c r="AM18" s="123"/>
      <c r="AN18" s="123"/>
    </row>
    <row r="19" spans="1:40" ht="24.75" customHeight="1" thickBot="1">
      <c r="A19" s="17"/>
      <c r="B19" s="22" t="s">
        <v>34</v>
      </c>
      <c r="C19" s="156">
        <v>145</v>
      </c>
      <c r="D19" s="157">
        <v>506</v>
      </c>
      <c r="E19" s="157">
        <v>59</v>
      </c>
      <c r="F19" s="158">
        <f>SUM(C19:E19)</f>
        <v>710</v>
      </c>
      <c r="G19" s="157">
        <v>1910</v>
      </c>
      <c r="H19" s="247"/>
      <c r="I19" s="157">
        <v>2339</v>
      </c>
      <c r="J19" s="157">
        <v>0</v>
      </c>
      <c r="K19" s="157">
        <v>1840</v>
      </c>
      <c r="L19" s="157">
        <v>295</v>
      </c>
      <c r="M19" s="157">
        <v>6</v>
      </c>
      <c r="N19" s="200">
        <f>SUM(K19:M19)</f>
        <v>2141</v>
      </c>
      <c r="O19" s="157">
        <v>0</v>
      </c>
      <c r="P19" s="157">
        <v>6204</v>
      </c>
      <c r="Q19" s="157">
        <v>6204</v>
      </c>
      <c r="R19" s="157">
        <v>0</v>
      </c>
      <c r="S19" s="157">
        <v>0</v>
      </c>
      <c r="T19" s="157">
        <v>0</v>
      </c>
      <c r="U19" s="158">
        <f>SUM(R19:T19)</f>
        <v>0</v>
      </c>
      <c r="V19" s="157">
        <v>0</v>
      </c>
      <c r="W19" s="157">
        <v>0</v>
      </c>
      <c r="X19" s="157">
        <v>0</v>
      </c>
      <c r="Y19" s="158">
        <f>SUM(V19:X19)</f>
        <v>0</v>
      </c>
      <c r="Z19" s="157">
        <v>1500</v>
      </c>
      <c r="AA19" s="223">
        <v>1500</v>
      </c>
      <c r="AB19" s="192"/>
      <c r="AC19" s="222"/>
      <c r="AD19" s="157"/>
      <c r="AE19" s="157"/>
      <c r="AF19" s="157"/>
      <c r="AG19" s="157"/>
      <c r="AH19" s="157"/>
      <c r="AI19" s="157"/>
      <c r="AJ19" s="157"/>
      <c r="AK19" s="157"/>
      <c r="AL19" s="223"/>
      <c r="AM19" s="123"/>
      <c r="AN19" s="123"/>
    </row>
    <row r="20" spans="1:40" ht="24.75" customHeight="1" thickBot="1">
      <c r="A20" s="13" t="s">
        <v>35</v>
      </c>
      <c r="B20" s="3" t="s">
        <v>2</v>
      </c>
      <c r="C20" s="159">
        <v>4862</v>
      </c>
      <c r="D20" s="160">
        <v>282</v>
      </c>
      <c r="E20" s="160">
        <v>3762</v>
      </c>
      <c r="F20" s="161">
        <f>SUM(C20:E20)</f>
        <v>8906</v>
      </c>
      <c r="G20" s="160">
        <v>32633</v>
      </c>
      <c r="H20" s="244"/>
      <c r="I20" s="160">
        <v>3167858</v>
      </c>
      <c r="J20" s="160">
        <v>0</v>
      </c>
      <c r="K20" s="160">
        <v>631805</v>
      </c>
      <c r="L20" s="160">
        <v>150707</v>
      </c>
      <c r="M20" s="160">
        <v>1938280</v>
      </c>
      <c r="N20" s="201">
        <f>SUM(K20:M20)</f>
        <v>2720792</v>
      </c>
      <c r="O20" s="160">
        <v>0</v>
      </c>
      <c r="P20" s="160">
        <v>2857672</v>
      </c>
      <c r="Q20" s="160">
        <v>2857672</v>
      </c>
      <c r="R20" s="160">
        <v>1398000</v>
      </c>
      <c r="S20" s="160">
        <v>35839</v>
      </c>
      <c r="T20" s="160">
        <v>1018904.2000000038</v>
      </c>
      <c r="U20" s="161">
        <f>SUM(R20:T20)</f>
        <v>2452743.200000004</v>
      </c>
      <c r="V20" s="160">
        <v>1398000</v>
      </c>
      <c r="W20" s="160">
        <v>35839</v>
      </c>
      <c r="X20" s="160">
        <v>1018904.2000000038</v>
      </c>
      <c r="Y20" s="161">
        <f>SUM(V20:X20)</f>
        <v>2452743.200000004</v>
      </c>
      <c r="Z20" s="160">
        <v>2683881.200000004</v>
      </c>
      <c r="AA20" s="225">
        <v>2683881.200000004</v>
      </c>
      <c r="AB20" s="192"/>
      <c r="AC20" s="224"/>
      <c r="AD20" s="160"/>
      <c r="AE20" s="160"/>
      <c r="AF20" s="160"/>
      <c r="AG20" s="160"/>
      <c r="AH20" s="160"/>
      <c r="AI20" s="160"/>
      <c r="AJ20" s="160"/>
      <c r="AK20" s="160"/>
      <c r="AL20" s="225"/>
      <c r="AM20" s="123"/>
      <c r="AN20" s="123"/>
    </row>
    <row r="21" spans="1:40" ht="24.75" customHeight="1" thickBot="1">
      <c r="A21" s="13" t="s">
        <v>36</v>
      </c>
      <c r="B21" s="3" t="s">
        <v>37</v>
      </c>
      <c r="C21" s="138">
        <f aca="true" t="shared" si="3" ref="C21:AA21">SUM(C22:C23)</f>
        <v>359</v>
      </c>
      <c r="D21" s="139">
        <f t="shared" si="3"/>
        <v>514</v>
      </c>
      <c r="E21" s="139">
        <f t="shared" si="3"/>
        <v>59</v>
      </c>
      <c r="F21" s="152">
        <f t="shared" si="3"/>
        <v>932</v>
      </c>
      <c r="G21" s="139">
        <f t="shared" si="3"/>
        <v>3438</v>
      </c>
      <c r="H21" s="139">
        <f t="shared" si="3"/>
        <v>875</v>
      </c>
      <c r="I21" s="139">
        <f t="shared" si="3"/>
        <v>627066</v>
      </c>
      <c r="J21" s="139">
        <f t="shared" si="3"/>
        <v>68693.079784</v>
      </c>
      <c r="K21" s="139">
        <f t="shared" si="3"/>
        <v>162141</v>
      </c>
      <c r="L21" s="139">
        <f t="shared" si="3"/>
        <v>268293</v>
      </c>
      <c r="M21" s="139">
        <f t="shared" si="3"/>
        <v>69892</v>
      </c>
      <c r="N21" s="194">
        <f t="shared" si="3"/>
        <v>500326</v>
      </c>
      <c r="O21" s="139">
        <f t="shared" si="3"/>
        <v>17079.426940830603</v>
      </c>
      <c r="P21" s="139">
        <f t="shared" si="3"/>
        <v>611740</v>
      </c>
      <c r="Q21" s="139">
        <f t="shared" si="3"/>
        <v>594660.5730591693</v>
      </c>
      <c r="R21" s="139">
        <f t="shared" si="3"/>
        <v>128617</v>
      </c>
      <c r="S21" s="139">
        <f t="shared" si="3"/>
        <v>145632</v>
      </c>
      <c r="T21" s="139">
        <f t="shared" si="3"/>
        <v>97190.97</v>
      </c>
      <c r="U21" s="152">
        <f t="shared" si="3"/>
        <v>371439.97</v>
      </c>
      <c r="V21" s="139">
        <f>SUM(V22:V23)</f>
        <v>128617</v>
      </c>
      <c r="W21" s="139">
        <f>SUM(W22:W23)</f>
        <v>145632</v>
      </c>
      <c r="X21" s="139">
        <f>SUM(X22:X23)</f>
        <v>97190.97</v>
      </c>
      <c r="Y21" s="152">
        <f>SUM(Y22:Y23)</f>
        <v>371439.97</v>
      </c>
      <c r="Z21" s="139">
        <f t="shared" si="3"/>
        <v>616218.6599999999</v>
      </c>
      <c r="AA21" s="211">
        <f t="shared" si="3"/>
        <v>616218.6599999999</v>
      </c>
      <c r="AB21" s="192"/>
      <c r="AC21" s="210">
        <f aca="true" t="shared" si="4" ref="AC21:AL21">SUM(AC22:AC23)</f>
        <v>0</v>
      </c>
      <c r="AD21" s="139">
        <f t="shared" si="4"/>
        <v>0</v>
      </c>
      <c r="AE21" s="139">
        <f t="shared" si="4"/>
        <v>0</v>
      </c>
      <c r="AF21" s="139">
        <f t="shared" si="4"/>
        <v>0</v>
      </c>
      <c r="AG21" s="139">
        <f t="shared" si="4"/>
        <v>0</v>
      </c>
      <c r="AH21" s="139">
        <f t="shared" si="4"/>
        <v>0</v>
      </c>
      <c r="AI21" s="139">
        <f t="shared" si="4"/>
        <v>0</v>
      </c>
      <c r="AJ21" s="139">
        <f t="shared" si="4"/>
        <v>0</v>
      </c>
      <c r="AK21" s="139">
        <f t="shared" si="4"/>
        <v>0</v>
      </c>
      <c r="AL21" s="211">
        <f t="shared" si="4"/>
        <v>0</v>
      </c>
      <c r="AM21" s="123"/>
      <c r="AN21" s="123"/>
    </row>
    <row r="22" spans="1:40" ht="24.75" customHeight="1">
      <c r="A22" s="18"/>
      <c r="B22" s="6" t="s">
        <v>38</v>
      </c>
      <c r="C22" s="140">
        <v>359</v>
      </c>
      <c r="D22" s="141">
        <v>514</v>
      </c>
      <c r="E22" s="141">
        <v>59</v>
      </c>
      <c r="F22" s="142">
        <f>SUM(C22:E22)</f>
        <v>932</v>
      </c>
      <c r="G22" s="141">
        <v>3438</v>
      </c>
      <c r="H22" s="141">
        <v>875</v>
      </c>
      <c r="I22" s="141">
        <v>627066</v>
      </c>
      <c r="J22" s="141">
        <v>68693.079784</v>
      </c>
      <c r="K22" s="141">
        <v>162141</v>
      </c>
      <c r="L22" s="141">
        <v>268293</v>
      </c>
      <c r="M22" s="141">
        <v>69892</v>
      </c>
      <c r="N22" s="195">
        <f>SUM(K22:M22)</f>
        <v>500326</v>
      </c>
      <c r="O22" s="141">
        <v>17079.426940830603</v>
      </c>
      <c r="P22" s="141">
        <v>611740</v>
      </c>
      <c r="Q22" s="141">
        <v>594660.5730591693</v>
      </c>
      <c r="R22" s="141">
        <v>128617</v>
      </c>
      <c r="S22" s="141">
        <v>145632</v>
      </c>
      <c r="T22" s="141">
        <v>97190.97</v>
      </c>
      <c r="U22" s="142">
        <f>SUM(R22:T22)</f>
        <v>371439.97</v>
      </c>
      <c r="V22" s="141">
        <v>128617</v>
      </c>
      <c r="W22" s="141">
        <v>145632</v>
      </c>
      <c r="X22" s="141">
        <v>97190.97</v>
      </c>
      <c r="Y22" s="142">
        <f>SUM(V22:X22)</f>
        <v>371439.97</v>
      </c>
      <c r="Z22" s="141">
        <v>616218.6599999999</v>
      </c>
      <c r="AA22" s="213">
        <v>616218.6599999999</v>
      </c>
      <c r="AB22" s="192"/>
      <c r="AC22" s="212"/>
      <c r="AD22" s="141"/>
      <c r="AE22" s="141"/>
      <c r="AF22" s="141"/>
      <c r="AG22" s="141"/>
      <c r="AH22" s="141"/>
      <c r="AI22" s="141"/>
      <c r="AJ22" s="141"/>
      <c r="AK22" s="141"/>
      <c r="AL22" s="213"/>
      <c r="AM22" s="123"/>
      <c r="AN22" s="123"/>
    </row>
    <row r="23" spans="1:40" ht="24.75" customHeight="1" thickBot="1">
      <c r="A23" s="16"/>
      <c r="B23" s="23" t="s">
        <v>39</v>
      </c>
      <c r="C23" s="162">
        <v>0</v>
      </c>
      <c r="D23" s="163">
        <v>0</v>
      </c>
      <c r="E23" s="163">
        <v>0</v>
      </c>
      <c r="F23" s="164">
        <f>SUM(C23:E23)</f>
        <v>0</v>
      </c>
      <c r="G23" s="163">
        <v>0</v>
      </c>
      <c r="H23" s="163"/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202">
        <f>SUM(K23:M23)</f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4">
        <f>SUM(R23:T23)</f>
        <v>0</v>
      </c>
      <c r="V23" s="163">
        <v>0</v>
      </c>
      <c r="W23" s="163">
        <v>0</v>
      </c>
      <c r="X23" s="163">
        <v>0</v>
      </c>
      <c r="Y23" s="164">
        <f>SUM(V23:X23)</f>
        <v>0</v>
      </c>
      <c r="Z23" s="163">
        <v>0</v>
      </c>
      <c r="AA23" s="227">
        <v>0</v>
      </c>
      <c r="AB23" s="192"/>
      <c r="AC23" s="226"/>
      <c r="AD23" s="163"/>
      <c r="AE23" s="163"/>
      <c r="AF23" s="163"/>
      <c r="AG23" s="163"/>
      <c r="AH23" s="163"/>
      <c r="AI23" s="163"/>
      <c r="AJ23" s="163"/>
      <c r="AK23" s="163"/>
      <c r="AL23" s="227"/>
      <c r="AM23" s="123"/>
      <c r="AN23" s="123"/>
    </row>
    <row r="24" spans="1:40" ht="24.75" customHeight="1" thickBot="1">
      <c r="A24" s="13" t="s">
        <v>40</v>
      </c>
      <c r="B24" s="3" t="s">
        <v>41</v>
      </c>
      <c r="C24" s="165">
        <f aca="true" t="shared" si="5" ref="C24:AA24">SUM(C25:C27)</f>
        <v>3314</v>
      </c>
      <c r="D24" s="166">
        <f t="shared" si="5"/>
        <v>157682</v>
      </c>
      <c r="E24" s="166">
        <f t="shared" si="5"/>
        <v>59</v>
      </c>
      <c r="F24" s="167">
        <f t="shared" si="5"/>
        <v>161055</v>
      </c>
      <c r="G24" s="166">
        <f t="shared" si="5"/>
        <v>37401</v>
      </c>
      <c r="H24" s="166">
        <f t="shared" si="5"/>
        <v>160224</v>
      </c>
      <c r="I24" s="166">
        <f t="shared" si="5"/>
        <v>587710.294117647</v>
      </c>
      <c r="J24" s="166">
        <f t="shared" si="5"/>
        <v>96213.12075</v>
      </c>
      <c r="K24" s="166">
        <f t="shared" si="5"/>
        <v>122978.82352941176</v>
      </c>
      <c r="L24" s="166">
        <f t="shared" si="5"/>
        <v>446159.4705882353</v>
      </c>
      <c r="M24" s="166">
        <f t="shared" si="5"/>
        <v>6</v>
      </c>
      <c r="N24" s="187">
        <f t="shared" si="5"/>
        <v>569144.294117647</v>
      </c>
      <c r="O24" s="187">
        <f t="shared" si="5"/>
        <v>35161.66685655738</v>
      </c>
      <c r="P24" s="166">
        <f t="shared" si="5"/>
        <v>593597.0986210664</v>
      </c>
      <c r="Q24" s="166">
        <f t="shared" si="5"/>
        <v>565509.1515903476</v>
      </c>
      <c r="R24" s="166">
        <f t="shared" si="5"/>
        <v>28837.74</v>
      </c>
      <c r="S24" s="166">
        <f t="shared" si="5"/>
        <v>61544.16117647058</v>
      </c>
      <c r="T24" s="166">
        <f t="shared" si="5"/>
        <v>4790</v>
      </c>
      <c r="U24" s="167">
        <f t="shared" si="5"/>
        <v>95171.90117647058</v>
      </c>
      <c r="V24" s="166">
        <f>SUM(V25:V27)</f>
        <v>28837.74</v>
      </c>
      <c r="W24" s="166">
        <f>SUM(W25:W27)</f>
        <v>61544.16117647058</v>
      </c>
      <c r="X24" s="166">
        <f>SUM(X25:X27)</f>
        <v>4790</v>
      </c>
      <c r="Y24" s="167">
        <f>SUM(Y25:Y27)</f>
        <v>95171.90117647058</v>
      </c>
      <c r="Z24" s="166">
        <f t="shared" si="5"/>
        <v>813.3605882352713</v>
      </c>
      <c r="AA24" s="229">
        <f t="shared" si="5"/>
        <v>40968.16058823526</v>
      </c>
      <c r="AB24" s="192"/>
      <c r="AC24" s="228">
        <f aca="true" t="shared" si="6" ref="AC24:AL24">SUM(AC25:AC27)</f>
        <v>0</v>
      </c>
      <c r="AD24" s="166">
        <f t="shared" si="6"/>
        <v>0</v>
      </c>
      <c r="AE24" s="166">
        <f t="shared" si="6"/>
        <v>0</v>
      </c>
      <c r="AF24" s="166">
        <f t="shared" si="6"/>
        <v>0</v>
      </c>
      <c r="AG24" s="166">
        <f t="shared" si="6"/>
        <v>0</v>
      </c>
      <c r="AH24" s="166">
        <f t="shared" si="6"/>
        <v>0</v>
      </c>
      <c r="AI24" s="166">
        <f t="shared" si="6"/>
        <v>0</v>
      </c>
      <c r="AJ24" s="166">
        <f t="shared" si="6"/>
        <v>0</v>
      </c>
      <c r="AK24" s="166">
        <f t="shared" si="6"/>
        <v>0</v>
      </c>
      <c r="AL24" s="229">
        <f t="shared" si="6"/>
        <v>0</v>
      </c>
      <c r="AM24" s="123"/>
      <c r="AN24" s="123"/>
    </row>
    <row r="25" spans="1:40" ht="24.75" customHeight="1">
      <c r="A25" s="14"/>
      <c r="B25" s="6" t="s">
        <v>42</v>
      </c>
      <c r="C25" s="140">
        <v>2271</v>
      </c>
      <c r="D25" s="141">
        <v>157192</v>
      </c>
      <c r="E25" s="141">
        <v>0</v>
      </c>
      <c r="F25" s="142">
        <f>SUM(C25:E25)</f>
        <v>159463</v>
      </c>
      <c r="G25" s="141">
        <v>33811</v>
      </c>
      <c r="H25" s="141">
        <v>159463</v>
      </c>
      <c r="I25" s="141">
        <v>436090.29411764705</v>
      </c>
      <c r="J25" s="141">
        <v>0</v>
      </c>
      <c r="K25" s="141">
        <v>27735.823529411766</v>
      </c>
      <c r="L25" s="141">
        <v>408354.4705882353</v>
      </c>
      <c r="M25" s="141">
        <v>0</v>
      </c>
      <c r="N25" s="195">
        <f>SUM(K25:M25)</f>
        <v>436090.29411764705</v>
      </c>
      <c r="O25" s="141">
        <v>0</v>
      </c>
      <c r="P25" s="141">
        <v>444305.09862106637</v>
      </c>
      <c r="Q25" s="141">
        <v>444305.09862106637</v>
      </c>
      <c r="R25" s="141">
        <v>1553.74</v>
      </c>
      <c r="S25" s="141">
        <v>29125.16117647058</v>
      </c>
      <c r="T25" s="141">
        <v>0</v>
      </c>
      <c r="U25" s="142">
        <f>SUM(R25:T25)</f>
        <v>30678.901176470583</v>
      </c>
      <c r="V25" s="141">
        <v>1553.74</v>
      </c>
      <c r="W25" s="141">
        <v>29125.16117647058</v>
      </c>
      <c r="X25" s="141">
        <v>0</v>
      </c>
      <c r="Y25" s="142">
        <f>SUM(V25:X25)</f>
        <v>30678.901176470583</v>
      </c>
      <c r="Z25" s="141">
        <v>30941.360588235275</v>
      </c>
      <c r="AA25" s="213">
        <v>30941.360588235275</v>
      </c>
      <c r="AB25" s="192"/>
      <c r="AC25" s="212"/>
      <c r="AD25" s="141"/>
      <c r="AE25" s="141"/>
      <c r="AF25" s="141"/>
      <c r="AG25" s="141"/>
      <c r="AH25" s="141"/>
      <c r="AI25" s="141"/>
      <c r="AJ25" s="141"/>
      <c r="AK25" s="141"/>
      <c r="AL25" s="213"/>
      <c r="AM25" s="123"/>
      <c r="AN25" s="123"/>
    </row>
    <row r="26" spans="1:40" ht="24.75" customHeight="1">
      <c r="A26" s="15"/>
      <c r="B26" s="7" t="s">
        <v>3</v>
      </c>
      <c r="C26" s="168">
        <v>269</v>
      </c>
      <c r="D26" s="169">
        <v>488</v>
      </c>
      <c r="E26" s="169">
        <v>59</v>
      </c>
      <c r="F26" s="170">
        <f>SUM(C26:E26)</f>
        <v>816</v>
      </c>
      <c r="G26" s="169">
        <v>2478</v>
      </c>
      <c r="H26" s="169">
        <v>761</v>
      </c>
      <c r="I26" s="169">
        <v>80822</v>
      </c>
      <c r="J26" s="169">
        <v>78244.53</v>
      </c>
      <c r="K26" s="169">
        <v>25888</v>
      </c>
      <c r="L26" s="169">
        <v>36362</v>
      </c>
      <c r="M26" s="169">
        <v>6</v>
      </c>
      <c r="N26" s="203">
        <f>SUM(K26:M26)</f>
        <v>62256</v>
      </c>
      <c r="O26" s="169">
        <v>19454.24106557377</v>
      </c>
      <c r="P26" s="169">
        <v>101696</v>
      </c>
      <c r="Q26" s="169">
        <v>82241.75893442624</v>
      </c>
      <c r="R26" s="169">
        <v>27284</v>
      </c>
      <c r="S26" s="169">
        <v>32419</v>
      </c>
      <c r="T26" s="169">
        <v>4790</v>
      </c>
      <c r="U26" s="170">
        <f>SUM(R26:T26)</f>
        <v>64493</v>
      </c>
      <c r="V26" s="169">
        <v>27284</v>
      </c>
      <c r="W26" s="169">
        <v>32419</v>
      </c>
      <c r="X26" s="169">
        <v>4790</v>
      </c>
      <c r="Y26" s="170">
        <f>SUM(V26:X26)</f>
        <v>64493</v>
      </c>
      <c r="Z26" s="169">
        <v>18873</v>
      </c>
      <c r="AA26" s="231">
        <v>18873</v>
      </c>
      <c r="AB26" s="192"/>
      <c r="AC26" s="230"/>
      <c r="AD26" s="169"/>
      <c r="AE26" s="169"/>
      <c r="AF26" s="169"/>
      <c r="AG26" s="169"/>
      <c r="AH26" s="169"/>
      <c r="AI26" s="169"/>
      <c r="AJ26" s="169"/>
      <c r="AK26" s="169"/>
      <c r="AL26" s="231"/>
      <c r="AM26" s="123"/>
      <c r="AN26" s="123"/>
    </row>
    <row r="27" spans="1:40" ht="24.75" customHeight="1" thickBot="1">
      <c r="A27" s="17"/>
      <c r="B27" s="23" t="s">
        <v>43</v>
      </c>
      <c r="C27" s="171">
        <v>774</v>
      </c>
      <c r="D27" s="172">
        <v>2</v>
      </c>
      <c r="E27" s="172">
        <v>0</v>
      </c>
      <c r="F27" s="173">
        <f>SUM(C27:E27)</f>
        <v>776</v>
      </c>
      <c r="G27" s="172">
        <v>1112</v>
      </c>
      <c r="H27" s="247"/>
      <c r="I27" s="172">
        <v>70798</v>
      </c>
      <c r="J27" s="172">
        <v>17968.59075</v>
      </c>
      <c r="K27" s="172">
        <v>69355</v>
      </c>
      <c r="L27" s="172">
        <v>1443</v>
      </c>
      <c r="M27" s="172">
        <v>0</v>
      </c>
      <c r="N27" s="204">
        <f>SUM(K27:M27)</f>
        <v>70798</v>
      </c>
      <c r="O27" s="172">
        <v>15707.425790983607</v>
      </c>
      <c r="P27" s="172">
        <v>47596</v>
      </c>
      <c r="Q27" s="172">
        <v>38962.29403485512</v>
      </c>
      <c r="R27" s="172">
        <v>0</v>
      </c>
      <c r="S27" s="172">
        <v>0</v>
      </c>
      <c r="T27" s="172">
        <v>0</v>
      </c>
      <c r="U27" s="173">
        <f>SUM(R27:T27)</f>
        <v>0</v>
      </c>
      <c r="V27" s="172">
        <v>0</v>
      </c>
      <c r="W27" s="172">
        <v>0</v>
      </c>
      <c r="X27" s="172">
        <v>0</v>
      </c>
      <c r="Y27" s="173">
        <f>SUM(V27:X27)</f>
        <v>0</v>
      </c>
      <c r="Z27" s="172">
        <v>-49001</v>
      </c>
      <c r="AA27" s="233">
        <v>-8846.200000000012</v>
      </c>
      <c r="AB27" s="192"/>
      <c r="AC27" s="232"/>
      <c r="AD27" s="172"/>
      <c r="AE27" s="172"/>
      <c r="AF27" s="172"/>
      <c r="AG27" s="172"/>
      <c r="AH27" s="172"/>
      <c r="AI27" s="172"/>
      <c r="AJ27" s="172"/>
      <c r="AK27" s="172"/>
      <c r="AL27" s="233"/>
      <c r="AM27" s="123"/>
      <c r="AN27" s="123"/>
    </row>
    <row r="28" spans="1:40" ht="24.75" customHeight="1" thickBot="1">
      <c r="A28" s="13" t="s">
        <v>44</v>
      </c>
      <c r="B28" s="3" t="s">
        <v>4</v>
      </c>
      <c r="C28" s="159">
        <v>0</v>
      </c>
      <c r="D28" s="160">
        <v>0</v>
      </c>
      <c r="E28" s="160">
        <v>0</v>
      </c>
      <c r="F28" s="161">
        <f>SUM(C28:E28)</f>
        <v>0</v>
      </c>
      <c r="G28" s="160">
        <v>0</v>
      </c>
      <c r="H28" s="250"/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201">
        <f>SUM(K28:M28)</f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1">
        <f>SUM(R28:T28)</f>
        <v>0</v>
      </c>
      <c r="V28" s="160">
        <v>0</v>
      </c>
      <c r="W28" s="160">
        <v>0</v>
      </c>
      <c r="X28" s="160">
        <v>0</v>
      </c>
      <c r="Y28" s="161">
        <f>SUM(V28:X28)</f>
        <v>0</v>
      </c>
      <c r="Z28" s="160">
        <v>0</v>
      </c>
      <c r="AA28" s="225">
        <v>0</v>
      </c>
      <c r="AB28" s="192"/>
      <c r="AC28" s="224"/>
      <c r="AD28" s="160"/>
      <c r="AE28" s="160"/>
      <c r="AF28" s="160"/>
      <c r="AG28" s="160"/>
      <c r="AH28" s="160"/>
      <c r="AI28" s="160"/>
      <c r="AJ28" s="160"/>
      <c r="AK28" s="160"/>
      <c r="AL28" s="225"/>
      <c r="AM28" s="123"/>
      <c r="AN28" s="123"/>
    </row>
    <row r="29" spans="1:40" ht="24.75" customHeight="1" thickBot="1">
      <c r="A29" s="19" t="s">
        <v>45</v>
      </c>
      <c r="B29" s="24" t="s">
        <v>12</v>
      </c>
      <c r="C29" s="174">
        <v>0</v>
      </c>
      <c r="D29" s="175">
        <v>0</v>
      </c>
      <c r="E29" s="175">
        <v>0</v>
      </c>
      <c r="F29" s="176">
        <f>SUM(C29:E29)</f>
        <v>0</v>
      </c>
      <c r="G29" s="175">
        <v>10</v>
      </c>
      <c r="H29" s="251"/>
      <c r="I29" s="175">
        <v>0</v>
      </c>
      <c r="J29" s="175">
        <v>144643.5</v>
      </c>
      <c r="K29" s="175">
        <v>-128510</v>
      </c>
      <c r="L29" s="175">
        <v>0</v>
      </c>
      <c r="M29" s="175">
        <v>0</v>
      </c>
      <c r="N29" s="205">
        <f>SUM(K29:M29)</f>
        <v>-128510</v>
      </c>
      <c r="O29" s="175">
        <v>20178.90718839345</v>
      </c>
      <c r="P29" s="175">
        <v>367920</v>
      </c>
      <c r="Q29" s="175">
        <v>3189.7171429302543</v>
      </c>
      <c r="R29" s="175">
        <v>0</v>
      </c>
      <c r="S29" s="175">
        <v>0</v>
      </c>
      <c r="T29" s="175">
        <v>0</v>
      </c>
      <c r="U29" s="176">
        <f>SUM(R29:T29)</f>
        <v>0</v>
      </c>
      <c r="V29" s="175">
        <v>0</v>
      </c>
      <c r="W29" s="175">
        <v>0</v>
      </c>
      <c r="X29" s="175">
        <v>0</v>
      </c>
      <c r="Y29" s="176">
        <f>SUM(V29:X29)</f>
        <v>0</v>
      </c>
      <c r="Z29" s="175">
        <v>0</v>
      </c>
      <c r="AA29" s="235">
        <v>0</v>
      </c>
      <c r="AB29" s="192"/>
      <c r="AC29" s="234"/>
      <c r="AD29" s="175"/>
      <c r="AE29" s="175"/>
      <c r="AF29" s="175"/>
      <c r="AG29" s="175"/>
      <c r="AH29" s="175"/>
      <c r="AI29" s="175"/>
      <c r="AJ29" s="175"/>
      <c r="AK29" s="175"/>
      <c r="AL29" s="235"/>
      <c r="AM29" s="123"/>
      <c r="AN29" s="123"/>
    </row>
    <row r="30" spans="1:40" ht="39" thickBot="1">
      <c r="A30" s="13" t="s">
        <v>46</v>
      </c>
      <c r="B30" s="3" t="s">
        <v>47</v>
      </c>
      <c r="C30" s="165">
        <f>SUM(C31:C32)</f>
        <v>0</v>
      </c>
      <c r="D30" s="166">
        <f>SUM(D31:D32)</f>
        <v>0</v>
      </c>
      <c r="E30" s="166">
        <f>SUM(E31:E32)</f>
        <v>0</v>
      </c>
      <c r="F30" s="167">
        <f>SUM(F31:F32)</f>
        <v>0</v>
      </c>
      <c r="G30" s="166">
        <f>SUM(G31:G32)</f>
        <v>9</v>
      </c>
      <c r="H30" s="244"/>
      <c r="I30" s="166">
        <f aca="true" t="shared" si="7" ref="I30:AA30">SUM(I31:I32)</f>
        <v>0</v>
      </c>
      <c r="J30" s="166">
        <f t="shared" si="7"/>
        <v>0</v>
      </c>
      <c r="K30" s="166">
        <f t="shared" si="7"/>
        <v>-267570</v>
      </c>
      <c r="L30" s="166">
        <f t="shared" si="7"/>
        <v>0</v>
      </c>
      <c r="M30" s="166">
        <f t="shared" si="7"/>
        <v>0</v>
      </c>
      <c r="N30" s="187">
        <f t="shared" si="7"/>
        <v>-267570</v>
      </c>
      <c r="O30" s="166">
        <f t="shared" si="7"/>
        <v>-267570.2127732787</v>
      </c>
      <c r="P30" s="166">
        <f t="shared" si="7"/>
        <v>661582</v>
      </c>
      <c r="Q30" s="166">
        <f t="shared" si="7"/>
        <v>203500.1313411569</v>
      </c>
      <c r="R30" s="166">
        <f t="shared" si="7"/>
        <v>0</v>
      </c>
      <c r="S30" s="166">
        <f t="shared" si="7"/>
        <v>0</v>
      </c>
      <c r="T30" s="166">
        <f t="shared" si="7"/>
        <v>0</v>
      </c>
      <c r="U30" s="167">
        <f t="shared" si="7"/>
        <v>0</v>
      </c>
      <c r="V30" s="166">
        <f>SUM(V31:V32)</f>
        <v>0</v>
      </c>
      <c r="W30" s="166">
        <f>SUM(W31:W32)</f>
        <v>0</v>
      </c>
      <c r="X30" s="166">
        <f>SUM(X31:X32)</f>
        <v>0</v>
      </c>
      <c r="Y30" s="167">
        <f>SUM(Y31:Y32)</f>
        <v>0</v>
      </c>
      <c r="Z30" s="166">
        <f t="shared" si="7"/>
        <v>0</v>
      </c>
      <c r="AA30" s="229">
        <f t="shared" si="7"/>
        <v>0</v>
      </c>
      <c r="AB30" s="192"/>
      <c r="AC30" s="228">
        <f aca="true" t="shared" si="8" ref="AC30:AL30">SUM(AC31:AC32)</f>
        <v>0</v>
      </c>
      <c r="AD30" s="166">
        <f t="shared" si="8"/>
        <v>0</v>
      </c>
      <c r="AE30" s="166">
        <f t="shared" si="8"/>
        <v>0</v>
      </c>
      <c r="AF30" s="166">
        <f t="shared" si="8"/>
        <v>0</v>
      </c>
      <c r="AG30" s="166">
        <f t="shared" si="8"/>
        <v>0</v>
      </c>
      <c r="AH30" s="166">
        <f t="shared" si="8"/>
        <v>0</v>
      </c>
      <c r="AI30" s="166">
        <f t="shared" si="8"/>
        <v>0</v>
      </c>
      <c r="AJ30" s="166">
        <f t="shared" si="8"/>
        <v>0</v>
      </c>
      <c r="AK30" s="166">
        <f t="shared" si="8"/>
        <v>0</v>
      </c>
      <c r="AL30" s="229">
        <f t="shared" si="8"/>
        <v>0</v>
      </c>
      <c r="AM30" s="123"/>
      <c r="AN30" s="123"/>
    </row>
    <row r="31" spans="1:40" ht="30">
      <c r="A31" s="18"/>
      <c r="B31" s="6" t="s">
        <v>48</v>
      </c>
      <c r="C31" s="177">
        <v>0</v>
      </c>
      <c r="D31" s="178">
        <v>0</v>
      </c>
      <c r="E31" s="178">
        <v>0</v>
      </c>
      <c r="F31" s="179">
        <f>SUM(C31:E31)</f>
        <v>0</v>
      </c>
      <c r="G31" s="178">
        <v>7</v>
      </c>
      <c r="H31" s="245"/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206">
        <f>SUM(K31:M31)</f>
        <v>0</v>
      </c>
      <c r="O31" s="178">
        <v>0</v>
      </c>
      <c r="P31" s="178">
        <v>253720</v>
      </c>
      <c r="Q31" s="178">
        <v>7517.318867046968</v>
      </c>
      <c r="R31" s="178">
        <v>0</v>
      </c>
      <c r="S31" s="178">
        <v>0</v>
      </c>
      <c r="T31" s="178">
        <v>0</v>
      </c>
      <c r="U31" s="179">
        <f>SUM(R31:T31)</f>
        <v>0</v>
      </c>
      <c r="V31" s="178">
        <v>0</v>
      </c>
      <c r="W31" s="178">
        <v>0</v>
      </c>
      <c r="X31" s="178">
        <v>0</v>
      </c>
      <c r="Y31" s="179">
        <f>SUM(V31:X31)</f>
        <v>0</v>
      </c>
      <c r="Z31" s="178">
        <v>0</v>
      </c>
      <c r="AA31" s="237">
        <v>0</v>
      </c>
      <c r="AB31" s="192"/>
      <c r="AC31" s="236"/>
      <c r="AD31" s="178"/>
      <c r="AE31" s="178"/>
      <c r="AF31" s="178"/>
      <c r="AG31" s="178"/>
      <c r="AH31" s="178"/>
      <c r="AI31" s="178"/>
      <c r="AJ31" s="178"/>
      <c r="AK31" s="178"/>
      <c r="AL31" s="237"/>
      <c r="AM31" s="123"/>
      <c r="AN31" s="123"/>
    </row>
    <row r="32" spans="1:40" ht="45.75" thickBot="1">
      <c r="A32" s="16"/>
      <c r="B32" s="23" t="s">
        <v>49</v>
      </c>
      <c r="C32" s="162">
        <v>0</v>
      </c>
      <c r="D32" s="163">
        <v>0</v>
      </c>
      <c r="E32" s="163">
        <v>0</v>
      </c>
      <c r="F32" s="164">
        <f>SUM(C32:E32)</f>
        <v>0</v>
      </c>
      <c r="G32" s="163">
        <v>2</v>
      </c>
      <c r="H32" s="246"/>
      <c r="I32" s="163">
        <v>0</v>
      </c>
      <c r="J32" s="163">
        <v>0</v>
      </c>
      <c r="K32" s="163">
        <v>-267570</v>
      </c>
      <c r="L32" s="163">
        <v>0</v>
      </c>
      <c r="M32" s="163">
        <v>0</v>
      </c>
      <c r="N32" s="202">
        <f>SUM(K32:M32)</f>
        <v>-267570</v>
      </c>
      <c r="O32" s="163">
        <v>-267570.2127732787</v>
      </c>
      <c r="P32" s="163">
        <v>407862</v>
      </c>
      <c r="Q32" s="163">
        <v>195982.81247410993</v>
      </c>
      <c r="R32" s="163">
        <v>0</v>
      </c>
      <c r="S32" s="163">
        <v>0</v>
      </c>
      <c r="T32" s="163">
        <v>0</v>
      </c>
      <c r="U32" s="164">
        <f>SUM(R32:T32)</f>
        <v>0</v>
      </c>
      <c r="V32" s="163">
        <v>0</v>
      </c>
      <c r="W32" s="163">
        <v>0</v>
      </c>
      <c r="X32" s="163">
        <v>0</v>
      </c>
      <c r="Y32" s="164">
        <f>SUM(V32:X32)</f>
        <v>0</v>
      </c>
      <c r="Z32" s="163">
        <v>0</v>
      </c>
      <c r="AA32" s="227">
        <v>0</v>
      </c>
      <c r="AB32" s="192"/>
      <c r="AC32" s="226"/>
      <c r="AD32" s="163"/>
      <c r="AE32" s="163"/>
      <c r="AF32" s="163"/>
      <c r="AG32" s="163"/>
      <c r="AH32" s="163"/>
      <c r="AI32" s="163"/>
      <c r="AJ32" s="163"/>
      <c r="AK32" s="163"/>
      <c r="AL32" s="227"/>
      <c r="AM32" s="123"/>
      <c r="AN32" s="123"/>
    </row>
    <row r="33" spans="1:40" ht="26.25" thickBot="1">
      <c r="A33" s="13" t="s">
        <v>50</v>
      </c>
      <c r="B33" s="3" t="s">
        <v>13</v>
      </c>
      <c r="C33" s="159">
        <v>2</v>
      </c>
      <c r="D33" s="160">
        <v>0</v>
      </c>
      <c r="E33" s="160">
        <v>0</v>
      </c>
      <c r="F33" s="161">
        <f>SUM(C33:E33)</f>
        <v>2</v>
      </c>
      <c r="G33" s="160">
        <v>14</v>
      </c>
      <c r="H33" s="160">
        <v>1</v>
      </c>
      <c r="I33" s="160">
        <v>1984</v>
      </c>
      <c r="J33" s="160">
        <v>992.145</v>
      </c>
      <c r="K33" s="160">
        <v>1984</v>
      </c>
      <c r="L33" s="160">
        <v>0</v>
      </c>
      <c r="M33" s="160">
        <v>0</v>
      </c>
      <c r="N33" s="201">
        <f>SUM(K33:M33)</f>
        <v>1984</v>
      </c>
      <c r="O33" s="160">
        <v>992.145</v>
      </c>
      <c r="P33" s="160">
        <v>12979</v>
      </c>
      <c r="Q33" s="160">
        <v>6520.610497726321</v>
      </c>
      <c r="R33" s="160">
        <v>0</v>
      </c>
      <c r="S33" s="160">
        <v>0</v>
      </c>
      <c r="T33" s="160">
        <v>0</v>
      </c>
      <c r="U33" s="161">
        <f>SUM(R33:T33)</f>
        <v>0</v>
      </c>
      <c r="V33" s="160">
        <v>0</v>
      </c>
      <c r="W33" s="160">
        <v>0</v>
      </c>
      <c r="X33" s="160">
        <v>0</v>
      </c>
      <c r="Y33" s="161">
        <f>SUM(V33:X33)</f>
        <v>0</v>
      </c>
      <c r="Z33" s="160">
        <v>0</v>
      </c>
      <c r="AA33" s="225">
        <v>0</v>
      </c>
      <c r="AB33" s="192"/>
      <c r="AC33" s="224"/>
      <c r="AD33" s="160"/>
      <c r="AE33" s="160"/>
      <c r="AF33" s="160"/>
      <c r="AG33" s="160"/>
      <c r="AH33" s="160"/>
      <c r="AI33" s="160"/>
      <c r="AJ33" s="160"/>
      <c r="AK33" s="160"/>
      <c r="AL33" s="225"/>
      <c r="AM33" s="123"/>
      <c r="AN33" s="123"/>
    </row>
    <row r="34" spans="1:40" ht="39" thickBot="1">
      <c r="A34" s="13" t="s">
        <v>51</v>
      </c>
      <c r="B34" s="3" t="s">
        <v>14</v>
      </c>
      <c r="C34" s="165">
        <f>SUM(C35:C36)</f>
        <v>1</v>
      </c>
      <c r="D34" s="166">
        <f>SUM(D35:D36)</f>
        <v>0</v>
      </c>
      <c r="E34" s="166">
        <f>SUM(E35:E36)</f>
        <v>0</v>
      </c>
      <c r="F34" s="167">
        <f>SUM(F35:F36)</f>
        <v>1</v>
      </c>
      <c r="G34" s="166">
        <f>SUM(G35:G36)</f>
        <v>2</v>
      </c>
      <c r="H34" s="247"/>
      <c r="I34" s="166">
        <f aca="true" t="shared" si="9" ref="I34:AA34">SUM(I35:I36)</f>
        <v>0</v>
      </c>
      <c r="J34" s="166">
        <f t="shared" si="9"/>
        <v>0.005</v>
      </c>
      <c r="K34" s="166">
        <f t="shared" si="9"/>
        <v>0</v>
      </c>
      <c r="L34" s="166">
        <f t="shared" si="9"/>
        <v>0</v>
      </c>
      <c r="M34" s="166">
        <f t="shared" si="9"/>
        <v>0</v>
      </c>
      <c r="N34" s="187">
        <f t="shared" si="9"/>
        <v>0</v>
      </c>
      <c r="O34" s="209">
        <f t="shared" si="9"/>
        <v>0.005</v>
      </c>
      <c r="P34" s="166">
        <f t="shared" si="9"/>
        <v>1472</v>
      </c>
      <c r="Q34" s="166">
        <f t="shared" si="9"/>
        <v>736.1177595628416</v>
      </c>
      <c r="R34" s="166">
        <f t="shared" si="9"/>
        <v>0</v>
      </c>
      <c r="S34" s="166">
        <f t="shared" si="9"/>
        <v>0</v>
      </c>
      <c r="T34" s="166">
        <f t="shared" si="9"/>
        <v>0</v>
      </c>
      <c r="U34" s="167">
        <f t="shared" si="9"/>
        <v>0</v>
      </c>
      <c r="V34" s="166">
        <f>SUM(V35:V36)</f>
        <v>0</v>
      </c>
      <c r="W34" s="166">
        <f>SUM(W35:W36)</f>
        <v>0</v>
      </c>
      <c r="X34" s="166">
        <f>SUM(X35:X36)</f>
        <v>0</v>
      </c>
      <c r="Y34" s="167">
        <f>SUM(Y35:Y36)</f>
        <v>0</v>
      </c>
      <c r="Z34" s="166">
        <f t="shared" si="9"/>
        <v>0</v>
      </c>
      <c r="AA34" s="229">
        <f t="shared" si="9"/>
        <v>0</v>
      </c>
      <c r="AB34" s="192"/>
      <c r="AC34" s="228">
        <f aca="true" t="shared" si="10" ref="AC34:AL34">SUM(AC35:AC36)</f>
        <v>0</v>
      </c>
      <c r="AD34" s="166">
        <f t="shared" si="10"/>
        <v>0</v>
      </c>
      <c r="AE34" s="166">
        <f t="shared" si="10"/>
        <v>0</v>
      </c>
      <c r="AF34" s="166">
        <f t="shared" si="10"/>
        <v>0</v>
      </c>
      <c r="AG34" s="166">
        <f t="shared" si="10"/>
        <v>0</v>
      </c>
      <c r="AH34" s="166">
        <f t="shared" si="10"/>
        <v>0</v>
      </c>
      <c r="AI34" s="166">
        <f t="shared" si="10"/>
        <v>0</v>
      </c>
      <c r="AJ34" s="166">
        <f t="shared" si="10"/>
        <v>0</v>
      </c>
      <c r="AK34" s="166">
        <f t="shared" si="10"/>
        <v>0</v>
      </c>
      <c r="AL34" s="229">
        <f t="shared" si="10"/>
        <v>0</v>
      </c>
      <c r="AM34" s="123"/>
      <c r="AN34" s="123"/>
    </row>
    <row r="35" spans="1:40" ht="30">
      <c r="A35" s="18"/>
      <c r="B35" s="8" t="s">
        <v>52</v>
      </c>
      <c r="C35" s="153">
        <v>0</v>
      </c>
      <c r="D35" s="154">
        <v>0</v>
      </c>
      <c r="E35" s="154">
        <v>0</v>
      </c>
      <c r="F35" s="155">
        <f>SUM(C35:E35)</f>
        <v>0</v>
      </c>
      <c r="G35" s="154">
        <v>0</v>
      </c>
      <c r="H35" s="249"/>
      <c r="I35" s="154">
        <v>0</v>
      </c>
      <c r="J35" s="154">
        <v>0</v>
      </c>
      <c r="K35" s="154">
        <v>0</v>
      </c>
      <c r="L35" s="154">
        <v>0</v>
      </c>
      <c r="M35" s="154">
        <v>0</v>
      </c>
      <c r="N35" s="199">
        <f>SUM(K35:M35)</f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5">
        <f>SUM(R35:T35)</f>
        <v>0</v>
      </c>
      <c r="V35" s="154">
        <v>0</v>
      </c>
      <c r="W35" s="154">
        <v>0</v>
      </c>
      <c r="X35" s="154">
        <v>0</v>
      </c>
      <c r="Y35" s="155">
        <f>SUM(V35:X35)</f>
        <v>0</v>
      </c>
      <c r="Z35" s="154">
        <v>0</v>
      </c>
      <c r="AA35" s="221">
        <v>0</v>
      </c>
      <c r="AB35" s="192"/>
      <c r="AC35" s="220"/>
      <c r="AD35" s="154"/>
      <c r="AE35" s="154"/>
      <c r="AF35" s="154"/>
      <c r="AG35" s="154"/>
      <c r="AH35" s="154"/>
      <c r="AI35" s="154"/>
      <c r="AJ35" s="154"/>
      <c r="AK35" s="154"/>
      <c r="AL35" s="221"/>
      <c r="AM35" s="123"/>
      <c r="AN35" s="123"/>
    </row>
    <row r="36" spans="1:40" ht="45.75" thickBot="1">
      <c r="A36" s="16"/>
      <c r="B36" s="23" t="s">
        <v>53</v>
      </c>
      <c r="C36" s="162">
        <v>1</v>
      </c>
      <c r="D36" s="163">
        <v>0</v>
      </c>
      <c r="E36" s="163">
        <v>0</v>
      </c>
      <c r="F36" s="164">
        <f>SUM(C36:E36)</f>
        <v>1</v>
      </c>
      <c r="G36" s="163">
        <v>2</v>
      </c>
      <c r="H36" s="252"/>
      <c r="I36" s="163">
        <v>0</v>
      </c>
      <c r="J36" s="163">
        <v>0.005</v>
      </c>
      <c r="K36" s="163">
        <v>0</v>
      </c>
      <c r="L36" s="163">
        <v>0</v>
      </c>
      <c r="M36" s="163">
        <v>0</v>
      </c>
      <c r="N36" s="202">
        <f>SUM(K36:M36)</f>
        <v>0</v>
      </c>
      <c r="O36" s="163">
        <v>0.005</v>
      </c>
      <c r="P36" s="163">
        <v>1472</v>
      </c>
      <c r="Q36" s="163">
        <v>736.1177595628416</v>
      </c>
      <c r="R36" s="163">
        <v>0</v>
      </c>
      <c r="S36" s="163">
        <v>0</v>
      </c>
      <c r="T36" s="163">
        <v>0</v>
      </c>
      <c r="U36" s="164">
        <f>SUM(R36:T36)</f>
        <v>0</v>
      </c>
      <c r="V36" s="163">
        <v>0</v>
      </c>
      <c r="W36" s="163">
        <v>0</v>
      </c>
      <c r="X36" s="163">
        <v>0</v>
      </c>
      <c r="Y36" s="164">
        <f>SUM(V36:X36)</f>
        <v>0</v>
      </c>
      <c r="Z36" s="163">
        <v>0</v>
      </c>
      <c r="AA36" s="227">
        <v>0</v>
      </c>
      <c r="AB36" s="192"/>
      <c r="AC36" s="226"/>
      <c r="AD36" s="163"/>
      <c r="AE36" s="163"/>
      <c r="AF36" s="163"/>
      <c r="AG36" s="163"/>
      <c r="AH36" s="163"/>
      <c r="AI36" s="163"/>
      <c r="AJ36" s="163"/>
      <c r="AK36" s="163"/>
      <c r="AL36" s="227"/>
      <c r="AM36" s="123"/>
      <c r="AN36" s="123"/>
    </row>
    <row r="37" spans="1:40" ht="15.75" thickBot="1">
      <c r="A37" s="13" t="s">
        <v>54</v>
      </c>
      <c r="B37" s="3" t="s">
        <v>5</v>
      </c>
      <c r="C37" s="180">
        <v>154</v>
      </c>
      <c r="D37" s="181">
        <v>11</v>
      </c>
      <c r="E37" s="181">
        <v>0</v>
      </c>
      <c r="F37" s="182">
        <f>SUM(C37:E37)</f>
        <v>165</v>
      </c>
      <c r="G37" s="181">
        <v>135</v>
      </c>
      <c r="H37" s="248"/>
      <c r="I37" s="181">
        <v>46897</v>
      </c>
      <c r="J37" s="181">
        <v>36000.420652500005</v>
      </c>
      <c r="K37" s="181">
        <v>45499</v>
      </c>
      <c r="L37" s="181">
        <v>1398</v>
      </c>
      <c r="M37" s="181">
        <v>0</v>
      </c>
      <c r="N37" s="207">
        <f>SUM(K37:M37)</f>
        <v>46897</v>
      </c>
      <c r="O37" s="181">
        <v>23337.8968820082</v>
      </c>
      <c r="P37" s="181">
        <v>81810</v>
      </c>
      <c r="Q37" s="181">
        <v>38625.27404936819</v>
      </c>
      <c r="R37" s="181">
        <v>0</v>
      </c>
      <c r="S37" s="181">
        <v>0</v>
      </c>
      <c r="T37" s="181">
        <v>0</v>
      </c>
      <c r="U37" s="182">
        <f>SUM(R37:T37)</f>
        <v>0</v>
      </c>
      <c r="V37" s="181">
        <v>0</v>
      </c>
      <c r="W37" s="181">
        <v>0</v>
      </c>
      <c r="X37" s="181">
        <v>0</v>
      </c>
      <c r="Y37" s="182">
        <f>SUM(V37:X37)</f>
        <v>0</v>
      </c>
      <c r="Z37" s="181">
        <v>8828</v>
      </c>
      <c r="AA37" s="239">
        <v>4828</v>
      </c>
      <c r="AB37" s="192"/>
      <c r="AC37" s="238"/>
      <c r="AD37" s="181"/>
      <c r="AE37" s="181"/>
      <c r="AF37" s="181"/>
      <c r="AG37" s="181"/>
      <c r="AH37" s="181"/>
      <c r="AI37" s="181"/>
      <c r="AJ37" s="181"/>
      <c r="AK37" s="181"/>
      <c r="AL37" s="239"/>
      <c r="AM37" s="123"/>
      <c r="AN37" s="123"/>
    </row>
    <row r="38" spans="1:40" ht="26.25" thickBot="1">
      <c r="A38" s="13" t="s">
        <v>55</v>
      </c>
      <c r="B38" s="3" t="s">
        <v>56</v>
      </c>
      <c r="C38" s="159">
        <v>262</v>
      </c>
      <c r="D38" s="160">
        <v>38</v>
      </c>
      <c r="E38" s="160">
        <v>40</v>
      </c>
      <c r="F38" s="161">
        <f>SUM(C38:E38)</f>
        <v>340</v>
      </c>
      <c r="G38" s="160">
        <v>2553</v>
      </c>
      <c r="H38" s="250"/>
      <c r="I38" s="160">
        <v>1969870</v>
      </c>
      <c r="J38" s="160">
        <v>1750947.4696700668</v>
      </c>
      <c r="K38" s="160">
        <v>1480970</v>
      </c>
      <c r="L38" s="160">
        <v>-31053</v>
      </c>
      <c r="M38" s="160">
        <v>379951</v>
      </c>
      <c r="N38" s="201">
        <f>SUM(K38:M38)</f>
        <v>1829868</v>
      </c>
      <c r="O38" s="160">
        <v>1601712.4869670633</v>
      </c>
      <c r="P38" s="160">
        <v>2877738</v>
      </c>
      <c r="Q38" s="160">
        <v>495216.33217965905</v>
      </c>
      <c r="R38" s="160">
        <v>27283</v>
      </c>
      <c r="S38" s="160">
        <v>300</v>
      </c>
      <c r="T38" s="160">
        <v>0</v>
      </c>
      <c r="U38" s="161">
        <f>SUM(R38:T38)</f>
        <v>27583</v>
      </c>
      <c r="V38" s="160">
        <v>10913.185</v>
      </c>
      <c r="W38" s="160">
        <v>150</v>
      </c>
      <c r="X38" s="160">
        <v>0</v>
      </c>
      <c r="Y38" s="161">
        <f>SUM(V38:X38)</f>
        <v>11063.185</v>
      </c>
      <c r="Z38" s="160">
        <v>25053</v>
      </c>
      <c r="AA38" s="225">
        <v>19928.112500000047</v>
      </c>
      <c r="AB38" s="192"/>
      <c r="AC38" s="224"/>
      <c r="AD38" s="160"/>
      <c r="AE38" s="160"/>
      <c r="AF38" s="160"/>
      <c r="AG38" s="160">
        <v>0</v>
      </c>
      <c r="AH38" s="160">
        <v>0</v>
      </c>
      <c r="AI38" s="160"/>
      <c r="AJ38" s="160"/>
      <c r="AK38" s="160"/>
      <c r="AL38" s="225"/>
      <c r="AM38" s="123"/>
      <c r="AN38" s="123"/>
    </row>
    <row r="39" spans="1:40" ht="15.75" thickBot="1">
      <c r="A39" s="13" t="s">
        <v>57</v>
      </c>
      <c r="B39" s="3" t="s">
        <v>6</v>
      </c>
      <c r="C39" s="159">
        <v>11</v>
      </c>
      <c r="D39" s="160">
        <v>1</v>
      </c>
      <c r="E39" s="160">
        <v>2</v>
      </c>
      <c r="F39" s="161">
        <f>SUM(C39:E39)</f>
        <v>14</v>
      </c>
      <c r="G39" s="160">
        <v>14296</v>
      </c>
      <c r="H39" s="250"/>
      <c r="I39" s="160">
        <v>85903</v>
      </c>
      <c r="J39" s="160">
        <v>82284.02455843786</v>
      </c>
      <c r="K39" s="160">
        <v>20069</v>
      </c>
      <c r="L39" s="160">
        <v>-25787</v>
      </c>
      <c r="M39" s="160">
        <v>61775</v>
      </c>
      <c r="N39" s="201">
        <f>SUM(K39:M39)</f>
        <v>56057</v>
      </c>
      <c r="O39" s="160">
        <v>71689.77161417555</v>
      </c>
      <c r="P39" s="160">
        <v>225747</v>
      </c>
      <c r="Q39" s="160">
        <v>91015.05262509614</v>
      </c>
      <c r="R39" s="160">
        <v>0</v>
      </c>
      <c r="S39" s="160">
        <v>4125</v>
      </c>
      <c r="T39" s="160">
        <v>0</v>
      </c>
      <c r="U39" s="161">
        <f>SUM(R39:T39)</f>
        <v>4125</v>
      </c>
      <c r="V39" s="160">
        <v>0</v>
      </c>
      <c r="W39" s="160">
        <v>4125</v>
      </c>
      <c r="X39" s="160">
        <v>0</v>
      </c>
      <c r="Y39" s="161">
        <f>SUM(V39:X39)</f>
        <v>4125</v>
      </c>
      <c r="Z39" s="160">
        <v>14933</v>
      </c>
      <c r="AA39" s="225">
        <v>14933</v>
      </c>
      <c r="AB39" s="192"/>
      <c r="AC39" s="224"/>
      <c r="AD39" s="160"/>
      <c r="AE39" s="160"/>
      <c r="AF39" s="160"/>
      <c r="AG39" s="160"/>
      <c r="AH39" s="160"/>
      <c r="AI39" s="160"/>
      <c r="AJ39" s="160"/>
      <c r="AK39" s="160"/>
      <c r="AL39" s="225"/>
      <c r="AM39" s="123"/>
      <c r="AN39" s="123"/>
    </row>
    <row r="40" spans="1:40" ht="15.75" thickBot="1">
      <c r="A40" s="13" t="s">
        <v>58</v>
      </c>
      <c r="B40" s="3" t="s">
        <v>7</v>
      </c>
      <c r="C40" s="138">
        <f>SUM(C41:C43)</f>
        <v>258</v>
      </c>
      <c r="D40" s="139">
        <f>SUM(D41:D43)</f>
        <v>0</v>
      </c>
      <c r="E40" s="139">
        <f>SUM(E41:E43)</f>
        <v>0</v>
      </c>
      <c r="F40" s="152">
        <f>SUM(F41:F43)</f>
        <v>258</v>
      </c>
      <c r="G40" s="139">
        <f>SUM(G41:G43)</f>
        <v>390</v>
      </c>
      <c r="H40" s="250"/>
      <c r="I40" s="139">
        <f aca="true" t="shared" si="11" ref="I40:AA40">SUM(I41:I43)</f>
        <v>264257</v>
      </c>
      <c r="J40" s="139">
        <f t="shared" si="11"/>
        <v>241566.6252</v>
      </c>
      <c r="K40" s="139">
        <f t="shared" si="11"/>
        <v>229896</v>
      </c>
      <c r="L40" s="139">
        <f t="shared" si="11"/>
        <v>0</v>
      </c>
      <c r="M40" s="139">
        <f t="shared" si="11"/>
        <v>0</v>
      </c>
      <c r="N40" s="194">
        <f t="shared" si="11"/>
        <v>229896</v>
      </c>
      <c r="O40" s="139">
        <f t="shared" si="11"/>
        <v>156968.62418360656</v>
      </c>
      <c r="P40" s="139">
        <f t="shared" si="11"/>
        <v>254549.2700000003</v>
      </c>
      <c r="Q40" s="139">
        <f t="shared" si="11"/>
        <v>80824.55259689566</v>
      </c>
      <c r="R40" s="139">
        <f t="shared" si="11"/>
        <v>12390</v>
      </c>
      <c r="S40" s="139">
        <f t="shared" si="11"/>
        <v>0</v>
      </c>
      <c r="T40" s="139">
        <f t="shared" si="11"/>
        <v>0</v>
      </c>
      <c r="U40" s="152">
        <f t="shared" si="11"/>
        <v>12390</v>
      </c>
      <c r="V40" s="139">
        <f>SUM(V41:V43)</f>
        <v>4956</v>
      </c>
      <c r="W40" s="139">
        <f>SUM(W41:W43)</f>
        <v>0</v>
      </c>
      <c r="X40" s="139">
        <f>SUM(X41:X43)</f>
        <v>0</v>
      </c>
      <c r="Y40" s="152">
        <f>SUM(Y41:Y43)</f>
        <v>4956</v>
      </c>
      <c r="Z40" s="139">
        <f t="shared" si="11"/>
        <v>-148939</v>
      </c>
      <c r="AA40" s="211">
        <f t="shared" si="11"/>
        <v>-59575.912000000026</v>
      </c>
      <c r="AB40" s="192"/>
      <c r="AC40" s="210">
        <f aca="true" t="shared" si="12" ref="AC40:AL40">SUM(AC41:AC43)</f>
        <v>0</v>
      </c>
      <c r="AD40" s="139">
        <f t="shared" si="12"/>
        <v>0</v>
      </c>
      <c r="AE40" s="139">
        <f t="shared" si="12"/>
        <v>0</v>
      </c>
      <c r="AF40" s="139">
        <f t="shared" si="12"/>
        <v>0</v>
      </c>
      <c r="AG40" s="139">
        <f t="shared" si="12"/>
        <v>0</v>
      </c>
      <c r="AH40" s="139">
        <f t="shared" si="12"/>
        <v>0</v>
      </c>
      <c r="AI40" s="139">
        <f t="shared" si="12"/>
        <v>0</v>
      </c>
      <c r="AJ40" s="139">
        <f t="shared" si="12"/>
        <v>0</v>
      </c>
      <c r="AK40" s="139">
        <f t="shared" si="12"/>
        <v>0</v>
      </c>
      <c r="AL40" s="211">
        <f t="shared" si="12"/>
        <v>0</v>
      </c>
      <c r="AM40" s="123"/>
      <c r="AN40" s="123"/>
    </row>
    <row r="41" spans="1:40" ht="45">
      <c r="A41" s="14"/>
      <c r="B41" s="9" t="s">
        <v>59</v>
      </c>
      <c r="C41" s="183">
        <v>8</v>
      </c>
      <c r="D41" s="184">
        <v>0</v>
      </c>
      <c r="E41" s="184">
        <v>0</v>
      </c>
      <c r="F41" s="185">
        <f>SUM(C41:E41)</f>
        <v>8</v>
      </c>
      <c r="G41" s="184">
        <v>11</v>
      </c>
      <c r="H41" s="249"/>
      <c r="I41" s="184">
        <v>16240</v>
      </c>
      <c r="J41" s="184">
        <v>26793.534000000003</v>
      </c>
      <c r="K41" s="184">
        <v>16240</v>
      </c>
      <c r="L41" s="184">
        <v>0</v>
      </c>
      <c r="M41" s="184">
        <v>0</v>
      </c>
      <c r="N41" s="208">
        <f>SUM(K41:M41)</f>
        <v>16240</v>
      </c>
      <c r="O41" s="184">
        <v>13983.042196721313</v>
      </c>
      <c r="P41" s="184">
        <v>34706</v>
      </c>
      <c r="Q41" s="184">
        <v>10241.520614670226</v>
      </c>
      <c r="R41" s="184">
        <v>0</v>
      </c>
      <c r="S41" s="184">
        <v>0</v>
      </c>
      <c r="T41" s="184">
        <v>0</v>
      </c>
      <c r="U41" s="185">
        <f>SUM(R41:T41)</f>
        <v>0</v>
      </c>
      <c r="V41" s="184">
        <v>0</v>
      </c>
      <c r="W41" s="184">
        <v>0</v>
      </c>
      <c r="X41" s="184">
        <v>0</v>
      </c>
      <c r="Y41" s="185">
        <f>SUM(V41:X41)</f>
        <v>0</v>
      </c>
      <c r="Z41" s="184">
        <v>0</v>
      </c>
      <c r="AA41" s="241">
        <v>0</v>
      </c>
      <c r="AB41" s="192"/>
      <c r="AC41" s="240"/>
      <c r="AD41" s="184"/>
      <c r="AE41" s="184"/>
      <c r="AF41" s="184"/>
      <c r="AG41" s="184"/>
      <c r="AH41" s="184"/>
      <c r="AI41" s="184"/>
      <c r="AJ41" s="184"/>
      <c r="AK41" s="184"/>
      <c r="AL41" s="241"/>
      <c r="AM41" s="123"/>
      <c r="AN41" s="123"/>
    </row>
    <row r="42" spans="1:40" ht="30">
      <c r="A42" s="15"/>
      <c r="B42" s="7" t="s">
        <v>60</v>
      </c>
      <c r="C42" s="168">
        <v>244</v>
      </c>
      <c r="D42" s="169">
        <v>0</v>
      </c>
      <c r="E42" s="169">
        <v>0</v>
      </c>
      <c r="F42" s="170">
        <f>SUM(C42:E42)</f>
        <v>244</v>
      </c>
      <c r="G42" s="169">
        <v>372</v>
      </c>
      <c r="H42" s="246"/>
      <c r="I42" s="169">
        <v>206220</v>
      </c>
      <c r="J42" s="169">
        <v>183244.3752</v>
      </c>
      <c r="K42" s="169">
        <v>171859</v>
      </c>
      <c r="L42" s="169">
        <v>0</v>
      </c>
      <c r="M42" s="169">
        <v>0</v>
      </c>
      <c r="N42" s="203">
        <f>SUM(K42:M42)</f>
        <v>171859</v>
      </c>
      <c r="O42" s="169">
        <v>117862.1118885246</v>
      </c>
      <c r="P42" s="169">
        <v>182548.34000000032</v>
      </c>
      <c r="Q42" s="169">
        <v>57288.1900174879</v>
      </c>
      <c r="R42" s="169">
        <v>12390</v>
      </c>
      <c r="S42" s="169">
        <v>0</v>
      </c>
      <c r="T42" s="169">
        <v>0</v>
      </c>
      <c r="U42" s="170">
        <f>SUM(R42:T42)</f>
        <v>12390</v>
      </c>
      <c r="V42" s="169">
        <v>4956</v>
      </c>
      <c r="W42" s="169">
        <v>0</v>
      </c>
      <c r="X42" s="169">
        <v>0</v>
      </c>
      <c r="Y42" s="170">
        <f>SUM(V42:X42)</f>
        <v>4956</v>
      </c>
      <c r="Z42" s="169">
        <v>-148939</v>
      </c>
      <c r="AA42" s="231">
        <v>-59575.912000000026</v>
      </c>
      <c r="AB42" s="192"/>
      <c r="AC42" s="230"/>
      <c r="AD42" s="169"/>
      <c r="AE42" s="169"/>
      <c r="AF42" s="169"/>
      <c r="AG42" s="169"/>
      <c r="AH42" s="169"/>
      <c r="AI42" s="169"/>
      <c r="AJ42" s="169"/>
      <c r="AK42" s="169"/>
      <c r="AL42" s="231"/>
      <c r="AM42" s="123"/>
      <c r="AN42" s="123"/>
    </row>
    <row r="43" spans="1:40" ht="15.75" thickBot="1">
      <c r="A43" s="16"/>
      <c r="B43" s="25" t="s">
        <v>61</v>
      </c>
      <c r="C43" s="171">
        <v>6</v>
      </c>
      <c r="D43" s="172">
        <v>0</v>
      </c>
      <c r="E43" s="172">
        <v>0</v>
      </c>
      <c r="F43" s="173">
        <f>SUM(C43:E43)</f>
        <v>6</v>
      </c>
      <c r="G43" s="172">
        <v>7</v>
      </c>
      <c r="H43" s="247"/>
      <c r="I43" s="172">
        <v>41797</v>
      </c>
      <c r="J43" s="172">
        <v>31528.716</v>
      </c>
      <c r="K43" s="172">
        <v>41797</v>
      </c>
      <c r="L43" s="172">
        <v>0</v>
      </c>
      <c r="M43" s="172">
        <v>0</v>
      </c>
      <c r="N43" s="204">
        <f>SUM(K43:M43)</f>
        <v>41797</v>
      </c>
      <c r="O43" s="172">
        <v>25123.470098360656</v>
      </c>
      <c r="P43" s="172">
        <v>37294.92999999999</v>
      </c>
      <c r="Q43" s="172">
        <v>13294.841964737541</v>
      </c>
      <c r="R43" s="172">
        <v>0</v>
      </c>
      <c r="S43" s="172">
        <v>0</v>
      </c>
      <c r="T43" s="172">
        <v>0</v>
      </c>
      <c r="U43" s="173">
        <f>SUM(R43:T43)</f>
        <v>0</v>
      </c>
      <c r="V43" s="172">
        <v>0</v>
      </c>
      <c r="W43" s="172">
        <v>0</v>
      </c>
      <c r="X43" s="172">
        <v>0</v>
      </c>
      <c r="Y43" s="173">
        <f>SUM(V43:X43)</f>
        <v>0</v>
      </c>
      <c r="Z43" s="172">
        <v>0</v>
      </c>
      <c r="AA43" s="233">
        <v>0</v>
      </c>
      <c r="AB43" s="192"/>
      <c r="AC43" s="232"/>
      <c r="AD43" s="172"/>
      <c r="AE43" s="172"/>
      <c r="AF43" s="172"/>
      <c r="AG43" s="172"/>
      <c r="AH43" s="172"/>
      <c r="AI43" s="172"/>
      <c r="AJ43" s="172"/>
      <c r="AK43" s="172"/>
      <c r="AL43" s="233"/>
      <c r="AM43" s="123"/>
      <c r="AN43" s="123"/>
    </row>
    <row r="44" spans="1:40" ht="15.75" thickBot="1">
      <c r="A44" s="13" t="s">
        <v>62</v>
      </c>
      <c r="B44" s="3" t="s">
        <v>8</v>
      </c>
      <c r="C44" s="159">
        <v>0</v>
      </c>
      <c r="D44" s="160">
        <v>0</v>
      </c>
      <c r="E44" s="160">
        <v>0</v>
      </c>
      <c r="F44" s="161">
        <f>SUM(C44:E44)</f>
        <v>0</v>
      </c>
      <c r="G44" s="160">
        <v>0</v>
      </c>
      <c r="H44" s="250"/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201">
        <f>SUM(K44:M44)</f>
        <v>0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0">
        <v>0</v>
      </c>
      <c r="U44" s="161">
        <f>SUM(R44:T44)</f>
        <v>0</v>
      </c>
      <c r="V44" s="160">
        <v>0</v>
      </c>
      <c r="W44" s="160">
        <v>0</v>
      </c>
      <c r="X44" s="160">
        <v>0</v>
      </c>
      <c r="Y44" s="161">
        <f>SUM(V44:X44)</f>
        <v>0</v>
      </c>
      <c r="Z44" s="160">
        <v>0</v>
      </c>
      <c r="AA44" s="225">
        <v>0</v>
      </c>
      <c r="AB44" s="192"/>
      <c r="AC44" s="224"/>
      <c r="AD44" s="160"/>
      <c r="AE44" s="160"/>
      <c r="AF44" s="160"/>
      <c r="AG44" s="160"/>
      <c r="AH44" s="160"/>
      <c r="AI44" s="160"/>
      <c r="AJ44" s="160"/>
      <c r="AK44" s="160"/>
      <c r="AL44" s="225"/>
      <c r="AM44" s="123"/>
      <c r="AN44" s="123"/>
    </row>
    <row r="45" spans="1:40" ht="39" thickBot="1">
      <c r="A45" s="13" t="s">
        <v>63</v>
      </c>
      <c r="B45" s="3" t="s">
        <v>64</v>
      </c>
      <c r="C45" s="165">
        <f>SUM(C46:C48)</f>
        <v>107</v>
      </c>
      <c r="D45" s="166">
        <f>SUM(D46:D48)</f>
        <v>39</v>
      </c>
      <c r="E45" s="166">
        <f>SUM(E46:E48)</f>
        <v>2</v>
      </c>
      <c r="F45" s="167">
        <f>SUM(F46:F48)</f>
        <v>148</v>
      </c>
      <c r="G45" s="166">
        <f>SUM(G46:G48)</f>
        <v>428</v>
      </c>
      <c r="H45" s="250"/>
      <c r="I45" s="166">
        <f aca="true" t="shared" si="13" ref="I45:AA45">SUM(I46:I48)</f>
        <v>456475</v>
      </c>
      <c r="J45" s="166">
        <f t="shared" si="13"/>
        <v>388904.6319541454</v>
      </c>
      <c r="K45" s="166">
        <f t="shared" si="13"/>
        <v>198965</v>
      </c>
      <c r="L45" s="166">
        <f t="shared" si="13"/>
        <v>8882</v>
      </c>
      <c r="M45" s="166">
        <f t="shared" si="13"/>
        <v>236918</v>
      </c>
      <c r="N45" s="187">
        <f t="shared" si="13"/>
        <v>444765</v>
      </c>
      <c r="O45" s="166">
        <f t="shared" si="13"/>
        <v>354209.2622916556</v>
      </c>
      <c r="P45" s="166">
        <f t="shared" si="13"/>
        <v>714625</v>
      </c>
      <c r="Q45" s="166">
        <f t="shared" si="13"/>
        <v>258225.03701996352</v>
      </c>
      <c r="R45" s="166">
        <f t="shared" si="13"/>
        <v>433419</v>
      </c>
      <c r="S45" s="166">
        <f t="shared" si="13"/>
        <v>0</v>
      </c>
      <c r="T45" s="166">
        <f t="shared" si="13"/>
        <v>763</v>
      </c>
      <c r="U45" s="167">
        <f t="shared" si="13"/>
        <v>434182</v>
      </c>
      <c r="V45" s="166">
        <f>SUM(V46:V48)</f>
        <v>0.279999999969732</v>
      </c>
      <c r="W45" s="166">
        <f>SUM(W46:W48)</f>
        <v>0</v>
      </c>
      <c r="X45" s="166">
        <f>SUM(X46:X48)</f>
        <v>381.5</v>
      </c>
      <c r="Y45" s="167">
        <f>SUM(Y46:Y48)</f>
        <v>381.77999999996973</v>
      </c>
      <c r="Z45" s="166">
        <f t="shared" si="13"/>
        <v>60078.17999999999</v>
      </c>
      <c r="AA45" s="229">
        <f t="shared" si="13"/>
        <v>-1641.2099999999737</v>
      </c>
      <c r="AB45" s="192"/>
      <c r="AC45" s="228">
        <f aca="true" t="shared" si="14" ref="AC45:AL45">SUM(AC46:AC48)</f>
        <v>0</v>
      </c>
      <c r="AD45" s="166">
        <f t="shared" si="14"/>
        <v>0</v>
      </c>
      <c r="AE45" s="166">
        <f t="shared" si="14"/>
        <v>0</v>
      </c>
      <c r="AF45" s="166">
        <f t="shared" si="14"/>
        <v>0</v>
      </c>
      <c r="AG45" s="166">
        <f t="shared" si="14"/>
        <v>0</v>
      </c>
      <c r="AH45" s="166">
        <f t="shared" si="14"/>
        <v>0</v>
      </c>
      <c r="AI45" s="166">
        <f t="shared" si="14"/>
        <v>0</v>
      </c>
      <c r="AJ45" s="166">
        <f t="shared" si="14"/>
        <v>0</v>
      </c>
      <c r="AK45" s="166">
        <f t="shared" si="14"/>
        <v>0</v>
      </c>
      <c r="AL45" s="229">
        <f t="shared" si="14"/>
        <v>0</v>
      </c>
      <c r="AM45" s="123"/>
      <c r="AN45" s="123"/>
    </row>
    <row r="46" spans="1:40" ht="15">
      <c r="A46" s="14"/>
      <c r="B46" s="10" t="s">
        <v>65</v>
      </c>
      <c r="C46" s="177">
        <v>18</v>
      </c>
      <c r="D46" s="178">
        <v>11</v>
      </c>
      <c r="E46" s="178">
        <v>0</v>
      </c>
      <c r="F46" s="179">
        <f>SUM(C46:E46)</f>
        <v>29</v>
      </c>
      <c r="G46" s="178">
        <v>129</v>
      </c>
      <c r="H46" s="249"/>
      <c r="I46" s="178">
        <v>29696</v>
      </c>
      <c r="J46" s="178">
        <v>45532.79681721504</v>
      </c>
      <c r="K46" s="178">
        <v>24139</v>
      </c>
      <c r="L46" s="178">
        <v>5537</v>
      </c>
      <c r="M46" s="178">
        <v>0</v>
      </c>
      <c r="N46" s="206">
        <f>SUM(K46:M46)</f>
        <v>29676</v>
      </c>
      <c r="O46" s="178">
        <v>30609.10808770684</v>
      </c>
      <c r="P46" s="178">
        <v>153646</v>
      </c>
      <c r="Q46" s="178">
        <v>98910.06294161701</v>
      </c>
      <c r="R46" s="178">
        <v>0</v>
      </c>
      <c r="S46" s="178">
        <v>0</v>
      </c>
      <c r="T46" s="178">
        <v>0</v>
      </c>
      <c r="U46" s="179">
        <f>SUM(R46:T46)</f>
        <v>0</v>
      </c>
      <c r="V46" s="178">
        <v>0</v>
      </c>
      <c r="W46" s="178">
        <v>0</v>
      </c>
      <c r="X46" s="178">
        <v>0</v>
      </c>
      <c r="Y46" s="179">
        <f>SUM(V46:X46)</f>
        <v>0</v>
      </c>
      <c r="Z46" s="178">
        <v>0</v>
      </c>
      <c r="AA46" s="237">
        <v>0</v>
      </c>
      <c r="AB46" s="192"/>
      <c r="AC46" s="236"/>
      <c r="AD46" s="178"/>
      <c r="AE46" s="178"/>
      <c r="AF46" s="178"/>
      <c r="AG46" s="178"/>
      <c r="AH46" s="178"/>
      <c r="AI46" s="178"/>
      <c r="AJ46" s="178"/>
      <c r="AK46" s="178"/>
      <c r="AL46" s="237"/>
      <c r="AM46" s="123"/>
      <c r="AN46" s="123"/>
    </row>
    <row r="47" spans="1:40" ht="15">
      <c r="A47" s="15"/>
      <c r="B47" s="26" t="s">
        <v>66</v>
      </c>
      <c r="C47" s="143">
        <v>3</v>
      </c>
      <c r="D47" s="144">
        <v>0</v>
      </c>
      <c r="E47" s="144">
        <v>0</v>
      </c>
      <c r="F47" s="145">
        <f>SUM(C47:E47)</f>
        <v>3</v>
      </c>
      <c r="G47" s="144">
        <v>24</v>
      </c>
      <c r="H47" s="246"/>
      <c r="I47" s="144">
        <v>12831</v>
      </c>
      <c r="J47" s="144">
        <v>16219.223355648013</v>
      </c>
      <c r="K47" s="144">
        <v>12638</v>
      </c>
      <c r="L47" s="144">
        <v>0</v>
      </c>
      <c r="M47" s="144">
        <v>0</v>
      </c>
      <c r="N47" s="196">
        <f>SUM(K47:M47)</f>
        <v>12638</v>
      </c>
      <c r="O47" s="144">
        <v>8751.440641121195</v>
      </c>
      <c r="P47" s="144">
        <v>20480</v>
      </c>
      <c r="Q47" s="144">
        <v>7913.848215344473</v>
      </c>
      <c r="R47" s="144">
        <v>0</v>
      </c>
      <c r="S47" s="144">
        <v>0</v>
      </c>
      <c r="T47" s="144">
        <v>0</v>
      </c>
      <c r="U47" s="145">
        <f>SUM(R47:T47)</f>
        <v>0</v>
      </c>
      <c r="V47" s="144">
        <v>0</v>
      </c>
      <c r="W47" s="144">
        <v>0</v>
      </c>
      <c r="X47" s="144">
        <v>0</v>
      </c>
      <c r="Y47" s="145">
        <f>SUM(V47:X47)</f>
        <v>0</v>
      </c>
      <c r="Z47" s="144">
        <v>-10000</v>
      </c>
      <c r="AA47" s="215">
        <v>-5000</v>
      </c>
      <c r="AB47" s="192"/>
      <c r="AC47" s="214"/>
      <c r="AD47" s="144"/>
      <c r="AE47" s="144"/>
      <c r="AF47" s="144"/>
      <c r="AG47" s="144"/>
      <c r="AH47" s="144"/>
      <c r="AI47" s="144"/>
      <c r="AJ47" s="144"/>
      <c r="AK47" s="144"/>
      <c r="AL47" s="215"/>
      <c r="AM47" s="123"/>
      <c r="AN47" s="123"/>
    </row>
    <row r="48" spans="1:40" ht="15.75" thickBot="1">
      <c r="A48" s="16"/>
      <c r="B48" s="11" t="s">
        <v>67</v>
      </c>
      <c r="C48" s="171">
        <v>86</v>
      </c>
      <c r="D48" s="172">
        <v>28</v>
      </c>
      <c r="E48" s="172">
        <v>2</v>
      </c>
      <c r="F48" s="173">
        <f>SUM(C48:E48)</f>
        <v>116</v>
      </c>
      <c r="G48" s="172">
        <v>275</v>
      </c>
      <c r="H48" s="246"/>
      <c r="I48" s="172">
        <v>413948</v>
      </c>
      <c r="J48" s="172">
        <v>327152.61178128235</v>
      </c>
      <c r="K48" s="172">
        <v>162188</v>
      </c>
      <c r="L48" s="172">
        <v>3345</v>
      </c>
      <c r="M48" s="172">
        <v>236918</v>
      </c>
      <c r="N48" s="204">
        <f>SUM(K48:M48)</f>
        <v>402451</v>
      </c>
      <c r="O48" s="172">
        <v>314848.71356282756</v>
      </c>
      <c r="P48" s="172">
        <v>540499</v>
      </c>
      <c r="Q48" s="172">
        <v>151401.12586300203</v>
      </c>
      <c r="R48" s="172">
        <v>433419</v>
      </c>
      <c r="S48" s="172">
        <v>0</v>
      </c>
      <c r="T48" s="172">
        <v>763</v>
      </c>
      <c r="U48" s="173">
        <f>SUM(R48:T48)</f>
        <v>434182</v>
      </c>
      <c r="V48" s="172">
        <v>0.279999999969732</v>
      </c>
      <c r="W48" s="172">
        <v>0</v>
      </c>
      <c r="X48" s="172">
        <v>381.5</v>
      </c>
      <c r="Y48" s="173">
        <f>SUM(V48:X48)</f>
        <v>381.77999999996973</v>
      </c>
      <c r="Z48" s="172">
        <v>70078.18</v>
      </c>
      <c r="AA48" s="233">
        <v>3358.7900000000263</v>
      </c>
      <c r="AB48" s="192"/>
      <c r="AC48" s="232"/>
      <c r="AD48" s="172"/>
      <c r="AE48" s="172"/>
      <c r="AF48" s="172"/>
      <c r="AG48" s="172"/>
      <c r="AH48" s="172">
        <v>0</v>
      </c>
      <c r="AI48" s="172"/>
      <c r="AJ48" s="172"/>
      <c r="AK48" s="172"/>
      <c r="AL48" s="233"/>
      <c r="AM48" s="123"/>
      <c r="AN48" s="123"/>
    </row>
    <row r="49" spans="1:40" ht="15.75" thickBot="1">
      <c r="A49" s="13" t="s">
        <v>68</v>
      </c>
      <c r="B49" s="3" t="s">
        <v>9</v>
      </c>
      <c r="C49" s="180">
        <v>0</v>
      </c>
      <c r="D49" s="181">
        <v>0</v>
      </c>
      <c r="E49" s="181">
        <v>0</v>
      </c>
      <c r="F49" s="182">
        <f>SUM(C49:E49)</f>
        <v>0</v>
      </c>
      <c r="G49" s="181">
        <v>0</v>
      </c>
      <c r="H49" s="246"/>
      <c r="I49" s="181">
        <v>0</v>
      </c>
      <c r="J49" s="181">
        <v>0</v>
      </c>
      <c r="K49" s="181">
        <v>0</v>
      </c>
      <c r="L49" s="181">
        <v>0</v>
      </c>
      <c r="M49" s="181">
        <v>0</v>
      </c>
      <c r="N49" s="207">
        <f>SUM(K49:M49)</f>
        <v>0</v>
      </c>
      <c r="O49" s="181">
        <v>0</v>
      </c>
      <c r="P49" s="181">
        <v>0</v>
      </c>
      <c r="Q49" s="181">
        <v>0</v>
      </c>
      <c r="R49" s="181">
        <v>0</v>
      </c>
      <c r="S49" s="181">
        <v>0</v>
      </c>
      <c r="T49" s="181">
        <v>0</v>
      </c>
      <c r="U49" s="182">
        <f>SUM(R49:T49)</f>
        <v>0</v>
      </c>
      <c r="V49" s="181">
        <v>0</v>
      </c>
      <c r="W49" s="181">
        <v>0</v>
      </c>
      <c r="X49" s="181">
        <v>0</v>
      </c>
      <c r="Y49" s="182">
        <f>SUM(V49:X49)</f>
        <v>0</v>
      </c>
      <c r="Z49" s="181">
        <v>0</v>
      </c>
      <c r="AA49" s="239">
        <v>0</v>
      </c>
      <c r="AB49" s="192"/>
      <c r="AC49" s="238"/>
      <c r="AD49" s="181"/>
      <c r="AE49" s="181"/>
      <c r="AF49" s="181"/>
      <c r="AG49" s="181"/>
      <c r="AH49" s="181"/>
      <c r="AI49" s="181"/>
      <c r="AJ49" s="181"/>
      <c r="AK49" s="181"/>
      <c r="AL49" s="239"/>
      <c r="AM49" s="123"/>
      <c r="AN49" s="123"/>
    </row>
    <row r="50" spans="1:40" ht="15.75" thickBot="1">
      <c r="A50" s="273" t="s">
        <v>69</v>
      </c>
      <c r="B50" s="274"/>
      <c r="C50" s="186">
        <f>C11+C16+C17+C20+C21+C24+C28+C29+C30+C33+C34+C37+C38+C39+C40+C44+C45+C49</f>
        <v>16860</v>
      </c>
      <c r="D50" s="187">
        <f aca="true" t="shared" si="15" ref="D50:AL50">D11+D16+D17+D20+D21+D24+D28+D29+D30+D33+D34+D37+D38+D39+D40+D44+D45+D49</f>
        <v>164236</v>
      </c>
      <c r="E50" s="187">
        <f t="shared" si="15"/>
        <v>11435</v>
      </c>
      <c r="F50" s="187">
        <f t="shared" si="15"/>
        <v>192531</v>
      </c>
      <c r="G50" s="187">
        <f t="shared" si="15"/>
        <v>149582</v>
      </c>
      <c r="H50" s="187">
        <f t="shared" si="15"/>
        <v>161100</v>
      </c>
      <c r="I50" s="187">
        <f t="shared" si="15"/>
        <v>7599865.294117647</v>
      </c>
      <c r="J50" s="187">
        <f t="shared" si="15"/>
        <v>2815880.232513992</v>
      </c>
      <c r="K50" s="187">
        <f t="shared" si="15"/>
        <v>2628920.823529412</v>
      </c>
      <c r="L50" s="187">
        <f t="shared" si="15"/>
        <v>862377.4705882353</v>
      </c>
      <c r="M50" s="187">
        <f t="shared" si="15"/>
        <v>2840180</v>
      </c>
      <c r="N50" s="187">
        <f t="shared" si="15"/>
        <v>6331478.294117647</v>
      </c>
      <c r="O50" s="187">
        <f t="shared" si="15"/>
        <v>2019395.1900958533</v>
      </c>
      <c r="P50" s="187">
        <f t="shared" si="15"/>
        <v>9592452.368621066</v>
      </c>
      <c r="Q50" s="187">
        <f t="shared" si="15"/>
        <v>5521070.916913127</v>
      </c>
      <c r="R50" s="187">
        <f t="shared" si="15"/>
        <v>2042046.74</v>
      </c>
      <c r="S50" s="187">
        <f t="shared" si="15"/>
        <v>250798.16117647057</v>
      </c>
      <c r="T50" s="187">
        <f t="shared" si="15"/>
        <v>1121648.170000004</v>
      </c>
      <c r="U50" s="187">
        <f t="shared" si="15"/>
        <v>3414493.0711764744</v>
      </c>
      <c r="V50" s="187">
        <f>V11+V16+V17+V20+V21+V24+V28+V29+V30+V33+V34+V37+V38+V39+V40+V44+V45+V49</f>
        <v>1584824.205</v>
      </c>
      <c r="W50" s="187">
        <f>W11+W16+W17+W20+W21+W24+W28+W29+W30+W33+W34+W37+W38+W39+W40+W44+W45+W49</f>
        <v>250648.16117647057</v>
      </c>
      <c r="X50" s="187">
        <f>X11+X16+X17+X20+X21+X24+X28+X29+X30+X33+X34+X37+X38+X39+X40+X44+X45+X49</f>
        <v>1121266.670000004</v>
      </c>
      <c r="Y50" s="187">
        <f>Y11+Y16+Y17+Y20+Y21+Y24+Y28+Y29+Y30+Y33+Y34+Y37+Y38+Y39+Y40+Y44+Y45+Y49</f>
        <v>2956739.0361764743</v>
      </c>
      <c r="Z50" s="187">
        <f t="shared" si="15"/>
        <v>3267474.4005882395</v>
      </c>
      <c r="AA50" s="243">
        <f t="shared" si="15"/>
        <v>3326148.0110882395</v>
      </c>
      <c r="AB50" s="192"/>
      <c r="AC50" s="242">
        <f t="shared" si="15"/>
        <v>0</v>
      </c>
      <c r="AD50" s="187">
        <f t="shared" si="15"/>
        <v>0</v>
      </c>
      <c r="AE50" s="187">
        <f t="shared" si="15"/>
        <v>0</v>
      </c>
      <c r="AF50" s="187">
        <f t="shared" si="15"/>
        <v>0</v>
      </c>
      <c r="AG50" s="187">
        <f t="shared" si="15"/>
        <v>0</v>
      </c>
      <c r="AH50" s="187">
        <f t="shared" si="15"/>
        <v>0</v>
      </c>
      <c r="AI50" s="187">
        <f t="shared" si="15"/>
        <v>0</v>
      </c>
      <c r="AJ50" s="187">
        <f t="shared" si="15"/>
        <v>0</v>
      </c>
      <c r="AK50" s="187">
        <f t="shared" si="15"/>
        <v>0</v>
      </c>
      <c r="AL50" s="243">
        <f t="shared" si="15"/>
        <v>0</v>
      </c>
      <c r="AM50" s="123"/>
      <c r="AN50" s="123"/>
    </row>
    <row r="51" ht="15">
      <c r="AM51" s="123"/>
    </row>
    <row r="52" spans="3:39" ht="15">
      <c r="C52" s="122"/>
      <c r="D52" s="122"/>
      <c r="E52" s="122"/>
      <c r="F52" s="122"/>
      <c r="I52" s="122"/>
      <c r="J52" s="122"/>
      <c r="K52" s="122"/>
      <c r="L52" s="122"/>
      <c r="M52" s="122"/>
      <c r="N52" s="193"/>
      <c r="O52" s="122"/>
      <c r="P52" s="122"/>
      <c r="Q52" s="127"/>
      <c r="R52" s="122"/>
      <c r="S52" s="122"/>
      <c r="T52" s="127"/>
      <c r="U52" s="122"/>
      <c r="W52" s="127"/>
      <c r="Y52" s="122"/>
      <c r="Z52" s="122"/>
      <c r="AA52" s="122"/>
      <c r="AB52" s="122"/>
      <c r="AC52" s="122"/>
      <c r="AD52" s="122"/>
      <c r="AE52" s="122"/>
      <c r="AG52" s="122"/>
      <c r="AH52" s="122"/>
      <c r="AM52" s="123"/>
    </row>
    <row r="53" spans="6:34" ht="15">
      <c r="F53" s="122"/>
      <c r="G53" s="122"/>
      <c r="I53" s="122"/>
      <c r="J53" s="122"/>
      <c r="N53" s="122"/>
      <c r="O53" s="127"/>
      <c r="P53" s="122"/>
      <c r="Q53" s="122"/>
      <c r="R53" s="126"/>
      <c r="S53" s="126"/>
      <c r="T53" s="126"/>
      <c r="U53" s="126"/>
      <c r="V53" s="127"/>
      <c r="W53" s="122"/>
      <c r="X53" s="122"/>
      <c r="Y53" s="127"/>
      <c r="Z53" s="122"/>
      <c r="AA53" s="122"/>
      <c r="AC53" s="122"/>
      <c r="AD53" s="122"/>
      <c r="AE53" s="127"/>
      <c r="AG53" s="122"/>
      <c r="AH53" s="122"/>
    </row>
    <row r="54" spans="3:31" ht="15">
      <c r="C54" s="122"/>
      <c r="D54" s="122"/>
      <c r="E54" s="122"/>
      <c r="F54" s="122"/>
      <c r="H54" s="122"/>
      <c r="N54" s="122"/>
      <c r="O54" s="127"/>
      <c r="Q54" s="127"/>
      <c r="R54" s="122"/>
      <c r="T54" s="122"/>
      <c r="V54" s="122"/>
      <c r="W54" s="122"/>
      <c r="X54" s="122"/>
      <c r="Y54" s="122"/>
      <c r="Z54" s="122"/>
      <c r="AC54" s="122"/>
      <c r="AD54" s="122"/>
      <c r="AE54" s="122"/>
    </row>
    <row r="55" spans="14:27" ht="15">
      <c r="N55" s="122"/>
      <c r="O55" s="122"/>
      <c r="P55" s="122"/>
      <c r="R55" s="122"/>
      <c r="T55" s="122"/>
      <c r="V55" s="122"/>
      <c r="X55" s="122"/>
      <c r="Y55" s="122"/>
      <c r="AA55" s="124"/>
    </row>
    <row r="56" spans="16:24" ht="15">
      <c r="P56" s="127"/>
      <c r="Q56" s="127"/>
      <c r="U56" s="122"/>
      <c r="V56" s="122"/>
      <c r="W56" s="122"/>
      <c r="X56" s="122"/>
    </row>
    <row r="57" ht="15">
      <c r="O57" s="122"/>
    </row>
    <row r="58" spans="15:21" ht="15">
      <c r="O58" s="122"/>
      <c r="R58" s="122"/>
      <c r="T58" s="122"/>
      <c r="U58" s="122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2020-05-08T09:36:41Z</dcterms:modified>
  <cp:category/>
  <cp:version/>
  <cp:contentType/>
  <cp:contentStatus/>
</cp:coreProperties>
</file>