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<sst xmlns="http://schemas.openxmlformats.org/spreadsheetml/2006/main" count="332" uniqueCount="248">
  <si>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</si>
  <si>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</si>
  <si>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</si>
  <si>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</si>
  <si>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</si>
  <si>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</si>
  <si>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</si>
  <si>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</si>
  <si>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</si>
  <si>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</si>
  <si>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</si>
  <si>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</si>
  <si>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</si>
  <si>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</si>
  <si>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</si>
  <si>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</si>
  <si>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</si>
  <si>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</si>
  <si>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</si>
  <si>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</si>
  <si>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</si>
  <si>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</si>
  <si>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</si>
  <si>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</si>
  <si>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</si>
  <si>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</si>
  <si>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</si>
  <si>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</si>
  <si>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</si>
  <si>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</si>
  <si>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</si>
  <si>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</si>
  <si>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</si>
  <si>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</si>
  <si>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</si>
  <si>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</si>
  <si>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</si>
  <si>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</si>
  <si>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</si>
  <si>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</si>
  <si>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</si>
  <si>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</si>
  <si>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</si>
  <si>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</si>
  <si>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</si>
  <si>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</si>
  <si>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</si>
  <si>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</si>
  <si>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</si>
  <si>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</si>
  <si>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</si>
  <si>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</si>
  <si>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</si>
  <si>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</si>
  <si>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</si>
  <si>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</si>
  <si>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</si>
  <si>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</si>
  <si>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</si>
  <si>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</si>
  <si>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</si>
  <si>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</si>
  <si>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</si>
  <si>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</si>
  <si>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</si>
  <si>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</si>
  <si>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</si>
  <si>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</si>
  <si>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</si>
  <si>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</si>
  <si>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</si>
  <si>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</si>
  <si>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</si>
  <si>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</si>
  <si>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</si>
  <si>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</si>
  <si>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</si>
  <si>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</si>
  <si>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</si>
  <si>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</si>
  <si>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</si>
  <si>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</si>
  <si>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</si>
  <si>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</si>
  <si>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</si>
  <si>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</si>
  <si>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</si>
  <si>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</si>
  <si>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</si>
  <si>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</si>
  <si>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</si>
  <si>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</si>
  <si>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</si>
  <si>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</si>
  <si>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</si>
  <si>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</si>
  <si>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</si>
  <si>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</si>
  <si>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</si>
  <si>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</si>
  <si>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</si>
  <si>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</si>
  <si>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</si>
  <si>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</si>
  <si>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</si>
  <si>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</si>
  <si>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</si>
  <si>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</si>
  <si>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</si>
  <si>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</si>
  <si>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</si>
  <si>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</si>
  <si>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</si>
  <si>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</si>
  <si>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</si>
  <si>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</si>
  <si>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</si>
  <si>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</si>
  <si>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</si>
  <si>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</si>
  <si>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</si>
  <si>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</si>
  <si>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</si>
  <si>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</si>
  <si>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</si>
  <si>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</si>
  <si>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</si>
  <si>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</si>
  <si>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</si>
  <si>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</si>
  <si>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</si>
  <si>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</si>
  <si>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</si>
  <si>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</si>
  <si>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</si>
  <si>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</si>
  <si>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</si>
  <si>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</si>
  <si>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</si>
  <si>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</si>
  <si>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</si>
  <si>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</si>
  <si>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</si>
  <si>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</si>
  <si>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</si>
  <si>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</si>
  <si>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</si>
  <si>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</si>
  <si>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</si>
  <si>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</si>
  <si>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</si>
  <si>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</si>
  <si>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</si>
  <si>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</si>
  <si>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</si>
  <si>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</si>
  <si>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</si>
  <si>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</si>
  <si>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</si>
  <si>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</si>
  <si>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</si>
  <si>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</si>
  <si>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</si>
  <si>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</si>
  <si>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</si>
  <si>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</si>
  <si>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</si>
  <si>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</si>
  <si>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</si>
  <si>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</si>
  <si>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</si>
  <si>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</si>
  <si>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</si>
  <si>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</si>
  <si>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</si>
  <si>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</si>
  <si>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</si>
  <si>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</si>
  <si>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</si>
  <si>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</si>
  <si>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</si>
  <si>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</si>
  <si>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</si>
  <si>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</si>
  <si>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</si>
  <si>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</si>
  <si>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</si>
  <si>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</si>
  <si>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</si>
  <si>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</si>
  <si>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</si>
  <si>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</si>
  <si>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</si>
  <si>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</si>
  <si>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</si>
  <si>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</si>
  <si>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</si>
  <si>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</si>
  <si>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</si>
  <si>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</si>
  <si>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</si>
  <si>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</si>
  <si>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</si>
  <si>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</si>
  <si>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</si>
  <si>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</si>
  <si>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</si>
  <si>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</si>
  <si>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</si>
  <si>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</si>
  <si>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</si>
  <si>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</si>
  <si>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</si>
  <si>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</si>
  <si>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</si>
  <si>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</si>
  <si>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</si>
  <si>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</si>
  <si>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</si>
  <si>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</si>
  <si>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</si>
  <si>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</si>
  <si>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</si>
  <si>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</si>
  <si>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</si>
  <si>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</si>
  <si>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</si>
  <si>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</si>
  <si>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</si>
  <si>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</si>
  <si>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</si>
  <si>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</si>
  <si>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</si>
  <si>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</si>
  <si>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</si>
  <si>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</si>
  <si>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</si>
  <si>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</si>
  <si>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</si>
  <si>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</si>
  <si>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</si>
  <si>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</si>
  <si>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</si>
  <si>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</si>
  <si>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</si>
  <si>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31.12.2018</t>
  </si>
  <si>
    <t>ანგარიშგების პერიოდი: 01.01.2018-31.12.2018</t>
  </si>
  <si>
    <t>საანგარიშო პერიოდი: 01.01.2018-31.12.2018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</si>
</sst>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/>
    </xf>
    <xf numFmtId="165" fontId="104" fillId="0" borderId="0" xfId="188" applyNumberFormat="1" applyFont="1" applyFill="1" applyBorder="1" applyAlignment="1">
      <alignment horizontal="right"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43" fontId="2" fillId="0" borderId="0" xfId="175" applyFont="1" applyAlignment="1">
      <alignment vertical="center"/>
    </xf>
    <xf numFmtId="43" fontId="2" fillId="0" borderId="0" xfId="165" applyFont="1" applyAlignment="1" applyProtection="1">
      <alignment vertical="center"/>
      <protection/>
    </xf>
    <xf numFmtId="165" fontId="78" fillId="71" borderId="65" xfId="274" applyNumberFormat="1" applyFont="1" applyFill="1" applyBorder="1" applyAlignment="1">
      <alignment/>
    </xf>
    <xf numFmtId="165" fontId="78" fillId="71" borderId="66" xfId="274" applyNumberFormat="1" applyFont="1" applyFill="1" applyBorder="1" applyAlignment="1">
      <alignment/>
    </xf>
    <xf numFmtId="165" fontId="80" fillId="73" borderId="66" xfId="274" applyNumberFormat="1" applyFont="1" applyFill="1" applyBorder="1" applyAlignment="1" applyProtection="1">
      <alignment vertical="center" wrapText="1"/>
      <protection locked="0"/>
    </xf>
    <xf numFmtId="165" fontId="78" fillId="71" borderId="66" xfId="274" applyNumberFormat="1" applyFont="1" applyFill="1" applyBorder="1" applyAlignment="1">
      <alignment horizontal="center"/>
    </xf>
    <xf numFmtId="165" fontId="78" fillId="71" borderId="66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7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/>
      <protection locked="0"/>
    </xf>
    <xf numFmtId="165" fontId="80" fillId="73" borderId="67" xfId="274" applyNumberFormat="1" applyFont="1" applyFill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horizontal="center" vertical="center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80" fillId="73" borderId="69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80" fillId="73" borderId="70" xfId="274" applyNumberFormat="1" applyFont="1" applyFill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4" borderId="65" xfId="274" applyNumberFormat="1" applyFont="1" applyFill="1" applyBorder="1" applyAlignment="1">
      <alignment wrapText="1"/>
    </xf>
    <xf numFmtId="165" fontId="78" fillId="74" borderId="66" xfId="274" applyNumberFormat="1" applyFont="1" applyFill="1" applyBorder="1" applyAlignment="1">
      <alignment wrapText="1"/>
    </xf>
    <xf numFmtId="165" fontId="78" fillId="74" borderId="66" xfId="274" applyNumberFormat="1" applyFont="1" applyFill="1" applyBorder="1" applyAlignment="1">
      <alignment/>
    </xf>
    <xf numFmtId="165" fontId="78" fillId="74" borderId="66" xfId="274" applyNumberFormat="1" applyFont="1" applyFill="1" applyBorder="1" applyAlignment="1">
      <alignment horizontal="center"/>
    </xf>
    <xf numFmtId="165" fontId="78" fillId="74" borderId="35" xfId="274" applyNumberFormat="1" applyFont="1" applyFill="1" applyBorder="1" applyAlignment="1">
      <alignment wrapText="1"/>
    </xf>
    <xf numFmtId="165" fontId="78" fillId="74" borderId="39" xfId="274" applyNumberFormat="1" applyFont="1" applyFill="1" applyBorder="1" applyAlignment="1">
      <alignment wrapText="1"/>
    </xf>
    <xf numFmtId="165" fontId="80" fillId="73" borderId="71" xfId="274" applyNumberFormat="1" applyFont="1" applyFill="1" applyBorder="1" applyAlignment="1" applyProtection="1">
      <alignment vertical="center" wrapText="1"/>
      <protection locked="0"/>
    </xf>
    <xf numFmtId="165" fontId="78" fillId="74" borderId="67" xfId="274" applyNumberFormat="1" applyFont="1" applyFill="1" applyBorder="1" applyAlignment="1">
      <alignment wrapText="1"/>
    </xf>
    <xf numFmtId="165" fontId="78" fillId="74" borderId="68" xfId="274" applyNumberFormat="1" applyFont="1" applyFill="1" applyBorder="1" applyAlignment="1">
      <alignment wrapText="1"/>
    </xf>
    <xf numFmtId="165" fontId="78" fillId="74" borderId="68" xfId="274" applyNumberFormat="1" applyFont="1" applyFill="1" applyBorder="1" applyAlignment="1">
      <alignment/>
    </xf>
    <xf numFmtId="165" fontId="80" fillId="73" borderId="72" xfId="274" applyNumberFormat="1" applyFont="1" applyFill="1" applyBorder="1" applyAlignment="1" applyProtection="1">
      <alignment vertical="center" wrapText="1"/>
      <protection locked="0"/>
    </xf>
    <xf numFmtId="165" fontId="78" fillId="74" borderId="68" xfId="274" applyNumberFormat="1" applyFont="1" applyFill="1" applyBorder="1" applyAlignment="1">
      <alignment horizontal="center"/>
    </xf>
    <xf numFmtId="165" fontId="78" fillId="74" borderId="36" xfId="274" applyNumberFormat="1" applyFont="1" applyFill="1" applyBorder="1" applyAlignment="1">
      <alignment wrapText="1"/>
    </xf>
    <xf numFmtId="165" fontId="78" fillId="74" borderId="40" xfId="274" applyNumberFormat="1" applyFont="1" applyFill="1" applyBorder="1" applyAlignment="1">
      <alignment wrapText="1"/>
    </xf>
    <xf numFmtId="165" fontId="78" fillId="74" borderId="70" xfId="274" applyNumberFormat="1" applyFont="1" applyFill="1" applyBorder="1" applyAlignment="1">
      <alignment wrapText="1"/>
    </xf>
    <xf numFmtId="165" fontId="78" fillId="74" borderId="5" xfId="274" applyNumberFormat="1" applyFont="1" applyFill="1" applyBorder="1" applyAlignment="1">
      <alignment wrapText="1"/>
    </xf>
    <xf numFmtId="165" fontId="78" fillId="74" borderId="5" xfId="274" applyNumberFormat="1" applyFont="1" applyFill="1" applyBorder="1" applyAlignment="1">
      <alignment/>
    </xf>
    <xf numFmtId="165" fontId="78" fillId="74" borderId="5" xfId="274" applyNumberFormat="1" applyFont="1" applyFill="1" applyBorder="1" applyAlignment="1">
      <alignment horizontal="center"/>
    </xf>
    <xf numFmtId="165" fontId="78" fillId="74" borderId="38" xfId="274" applyNumberFormat="1" applyFont="1" applyFill="1" applyBorder="1" applyAlignment="1">
      <alignment wrapText="1"/>
    </xf>
    <xf numFmtId="165" fontId="78" fillId="74" borderId="42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70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56" borderId="66" xfId="274" applyNumberFormat="1" applyFont="1" applyFill="1" applyBorder="1" applyAlignment="1">
      <alignment wrapText="1"/>
    </xf>
    <xf numFmtId="165" fontId="78" fillId="56" borderId="66" xfId="274" applyNumberFormat="1" applyFont="1" applyFill="1" applyBorder="1" applyAlignment="1">
      <alignment/>
    </xf>
    <xf numFmtId="165" fontId="78" fillId="56" borderId="66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69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80" fillId="73" borderId="73" xfId="274" applyNumberFormat="1" applyFont="1" applyFill="1" applyBorder="1" applyAlignment="1" applyProtection="1">
      <alignment vertical="center" wrapText="1"/>
      <protection locked="0"/>
    </xf>
    <xf numFmtId="165" fontId="78" fillId="74" borderId="71" xfId="274" applyNumberFormat="1" applyFont="1" applyFill="1" applyBorder="1" applyAlignment="1">
      <alignment vertical="center" wrapText="1"/>
    </xf>
    <xf numFmtId="165" fontId="78" fillId="74" borderId="74" xfId="274" applyNumberFormat="1" applyFont="1" applyFill="1" applyBorder="1" applyAlignment="1">
      <alignment vertical="center" wrapText="1"/>
    </xf>
    <xf numFmtId="165" fontId="78" fillId="74" borderId="74" xfId="274" applyNumberFormat="1" applyFont="1" applyFill="1" applyBorder="1" applyAlignment="1">
      <alignment vertical="center"/>
    </xf>
    <xf numFmtId="165" fontId="78" fillId="74" borderId="73" xfId="274" applyNumberFormat="1" applyFont="1" applyFill="1" applyBorder="1" applyAlignment="1">
      <alignment vertical="center" wrapText="1"/>
    </xf>
    <xf numFmtId="165" fontId="78" fillId="74" borderId="74" xfId="274" applyNumberFormat="1" applyFont="1" applyFill="1" applyBorder="1" applyAlignment="1">
      <alignment horizontal="center" vertical="center"/>
    </xf>
    <xf numFmtId="165" fontId="78" fillId="74" borderId="44" xfId="274" applyNumberFormat="1" applyFont="1" applyFill="1" applyBorder="1" applyAlignment="1">
      <alignment vertical="center" wrapText="1"/>
    </xf>
    <xf numFmtId="165" fontId="78" fillId="74" borderId="43" xfId="274" applyNumberFormat="1" applyFont="1" applyFill="1" applyBorder="1" applyAlignment="1">
      <alignment vertical="center" wrapText="1"/>
    </xf>
    <xf numFmtId="165" fontId="78" fillId="70" borderId="67" xfId="442" applyNumberFormat="1" applyFont="1" applyFill="1" applyBorder="1">
      <alignment/>
      <protection/>
    </xf>
    <xf numFmtId="165" fontId="78" fillId="70" borderId="68" xfId="442" applyNumberFormat="1" applyFont="1" applyFill="1" applyBorder="1">
      <alignment/>
      <protection/>
    </xf>
    <xf numFmtId="165" fontId="78" fillId="70" borderId="68" xfId="442" applyNumberFormat="1" applyFont="1" applyFill="1" applyBorder="1" applyAlignment="1">
      <alignment/>
      <protection/>
    </xf>
    <xf numFmtId="165" fontId="78" fillId="70" borderId="68" xfId="442" applyNumberFormat="1" applyFont="1" applyFill="1" applyBorder="1" applyAlignment="1">
      <alignment horizontal="center"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80" fillId="73" borderId="34" xfId="274" applyNumberFormat="1" applyFont="1" applyFill="1" applyBorder="1" applyAlignment="1" applyProtection="1">
      <alignment vertical="center" wrapText="1"/>
      <protection locked="0"/>
    </xf>
    <xf numFmtId="165" fontId="78" fillId="74" borderId="65" xfId="274" applyNumberFormat="1" applyFont="1" applyFill="1" applyBorder="1" applyAlignment="1">
      <alignment vertical="center" wrapText="1"/>
    </xf>
    <xf numFmtId="165" fontId="78" fillId="74" borderId="66" xfId="274" applyNumberFormat="1" applyFont="1" applyFill="1" applyBorder="1" applyAlignment="1">
      <alignment vertical="center" wrapText="1"/>
    </xf>
    <xf numFmtId="165" fontId="78" fillId="74" borderId="66" xfId="274" applyNumberFormat="1" applyFont="1" applyFill="1" applyBorder="1" applyAlignment="1">
      <alignment vertical="center"/>
    </xf>
    <xf numFmtId="165" fontId="78" fillId="74" borderId="66" xfId="274" applyNumberFormat="1" applyFont="1" applyFill="1" applyBorder="1" applyAlignment="1">
      <alignment horizontal="center" vertical="center"/>
    </xf>
    <xf numFmtId="165" fontId="78" fillId="74" borderId="35" xfId="274" applyNumberFormat="1" applyFont="1" applyFill="1" applyBorder="1" applyAlignment="1">
      <alignment vertical="center" wrapText="1"/>
    </xf>
    <xf numFmtId="165" fontId="78" fillId="74" borderId="39" xfId="274" applyNumberFormat="1" applyFont="1" applyFill="1" applyBorder="1" applyAlignment="1">
      <alignment vertical="center" wrapText="1"/>
    </xf>
    <xf numFmtId="165" fontId="78" fillId="0" borderId="67" xfId="274" applyNumberFormat="1" applyFont="1" applyFill="1" applyBorder="1" applyAlignment="1">
      <alignment vertical="center" wrapText="1"/>
    </xf>
    <xf numFmtId="165" fontId="78" fillId="0" borderId="68" xfId="274" applyNumberFormat="1" applyFont="1" applyFill="1" applyBorder="1" applyAlignment="1">
      <alignment vertical="center" wrapText="1"/>
    </xf>
    <xf numFmtId="165" fontId="78" fillId="0" borderId="68" xfId="274" applyNumberFormat="1" applyFont="1" applyFill="1" applyBorder="1" applyAlignment="1">
      <alignment vertical="center"/>
    </xf>
    <xf numFmtId="165" fontId="78" fillId="0" borderId="68" xfId="274" applyNumberFormat="1" applyFont="1" applyFill="1" applyBorder="1" applyAlignment="1">
      <alignment horizontal="center" vertical="center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7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69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7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!\Ed\Finances\SUPERVISION\REPORTING\2018\12.18\final%20versions\Finansuri%20angarishgebis%20danarti%20N%201%20(unisoni%2031.12.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FL"/>
      <sheetName val="BS-OIL &amp; OL"/>
      <sheetName val="BS-LA"/>
      <sheetName val="BS-PL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16384" width="9.140625" style="30" customWidth="1"/>
  </cols>
  <sheetData>
    <row r="2" spans="2:5" s="117" customFormat="1" ht="15">
      <c r="B2" s="246" t="s">
        <v>84</v>
      </c>
      <c r="C2" s="246"/>
      <c r="D2" s="113" t="s">
        <v>243</v>
      </c>
      <c r="E2" s="118" t="s">
        <v>238</v>
      </c>
    </row>
    <row r="3" spans="2:5" s="117" customFormat="1" ht="15">
      <c r="B3" s="247" t="s">
        <v>245</v>
      </c>
      <c r="C3" s="247"/>
      <c r="D3" s="247"/>
      <c r="E3" s="247"/>
    </row>
    <row r="4" spans="2:3" ht="15">
      <c r="B4" s="31"/>
      <c r="C4" s="31"/>
    </row>
    <row r="5" spans="2:5" ht="18" customHeight="1">
      <c r="B5" s="32"/>
      <c r="C5" s="248" t="s">
        <v>85</v>
      </c>
      <c r="D5" s="249"/>
      <c r="E5" s="249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0" t="s">
        <v>90</v>
      </c>
      <c r="D9" s="250"/>
      <c r="E9" s="250"/>
    </row>
    <row r="10" spans="2:6" s="46" customFormat="1" ht="15" customHeight="1">
      <c r="B10" s="43" t="s">
        <v>91</v>
      </c>
      <c r="C10" s="44">
        <v>1</v>
      </c>
      <c r="D10" s="45" t="s">
        <v>242</v>
      </c>
      <c r="E10" s="127">
        <v>3274339.53</v>
      </c>
      <c r="F10" s="120"/>
    </row>
    <row r="11" spans="2:6" s="46" customFormat="1" ht="15" customHeight="1">
      <c r="B11" s="47" t="s">
        <v>92</v>
      </c>
      <c r="C11" s="48">
        <v>2</v>
      </c>
      <c r="D11" s="49" t="s">
        <v>93</v>
      </c>
      <c r="E11" s="128">
        <v>6486807.23</v>
      </c>
      <c r="F11" s="120"/>
    </row>
    <row r="12" spans="2:6" s="46" customFormat="1" ht="15" customHeight="1">
      <c r="B12" s="47" t="s">
        <v>94</v>
      </c>
      <c r="C12" s="48">
        <v>3</v>
      </c>
      <c r="D12" s="49" t="s">
        <v>95</v>
      </c>
      <c r="E12" s="128">
        <v>0</v>
      </c>
      <c r="F12" s="120"/>
    </row>
    <row r="13" spans="2:6" s="46" customFormat="1" ht="15" customHeight="1">
      <c r="B13" s="47" t="s">
        <v>96</v>
      </c>
      <c r="C13" s="48">
        <v>4</v>
      </c>
      <c r="D13" s="50" t="s">
        <v>97</v>
      </c>
      <c r="E13" s="128">
        <v>0</v>
      </c>
      <c r="F13" s="120"/>
    </row>
    <row r="14" spans="2:6" s="46" customFormat="1" ht="30">
      <c r="B14" s="47" t="s">
        <v>98</v>
      </c>
      <c r="C14" s="48">
        <v>5</v>
      </c>
      <c r="D14" s="51" t="s">
        <v>99</v>
      </c>
      <c r="E14" s="128">
        <v>0</v>
      </c>
      <c r="F14" s="120"/>
    </row>
    <row r="15" spans="2:6" s="46" customFormat="1" ht="15" customHeight="1">
      <c r="B15" s="47" t="s">
        <v>100</v>
      </c>
      <c r="C15" s="48">
        <v>6</v>
      </c>
      <c r="D15" s="50" t="s">
        <v>101</v>
      </c>
      <c r="E15" s="128">
        <v>24793498.84680496</v>
      </c>
      <c r="F15" s="120"/>
    </row>
    <row r="16" spans="2:6" s="46" customFormat="1" ht="15" customHeight="1">
      <c r="B16" s="47" t="s">
        <v>102</v>
      </c>
      <c r="C16" s="48">
        <v>7</v>
      </c>
      <c r="D16" s="49" t="s">
        <v>103</v>
      </c>
      <c r="E16" s="128">
        <v>1927753.54397</v>
      </c>
      <c r="F16" s="120"/>
    </row>
    <row r="17" spans="2:6" s="46" customFormat="1" ht="15" customHeight="1">
      <c r="B17" s="47" t="s">
        <v>104</v>
      </c>
      <c r="C17" s="48">
        <v>8</v>
      </c>
      <c r="D17" s="50" t="s">
        <v>105</v>
      </c>
      <c r="E17" s="128"/>
      <c r="F17" s="120"/>
    </row>
    <row r="18" spans="2:6" s="46" customFormat="1" ht="15" customHeight="1">
      <c r="B18" s="47" t="s">
        <v>106</v>
      </c>
      <c r="C18" s="48">
        <v>9</v>
      </c>
      <c r="D18" s="49" t="s">
        <v>107</v>
      </c>
      <c r="E18" s="128">
        <v>0</v>
      </c>
      <c r="F18" s="120"/>
    </row>
    <row r="19" spans="2:6" s="46" customFormat="1" ht="15" customHeight="1">
      <c r="B19" s="47" t="s">
        <v>108</v>
      </c>
      <c r="C19" s="48">
        <v>10</v>
      </c>
      <c r="D19" s="49" t="s">
        <v>109</v>
      </c>
      <c r="E19" s="128">
        <v>0</v>
      </c>
      <c r="F19" s="120"/>
    </row>
    <row r="20" spans="2:6" s="46" customFormat="1" ht="15" customHeight="1">
      <c r="B20" s="47" t="s">
        <v>110</v>
      </c>
      <c r="C20" s="48">
        <v>11</v>
      </c>
      <c r="D20" s="49" t="s">
        <v>111</v>
      </c>
      <c r="E20" s="128">
        <v>0</v>
      </c>
      <c r="F20" s="120"/>
    </row>
    <row r="21" spans="2:6" s="46" customFormat="1" ht="15" customHeight="1">
      <c r="B21" s="47" t="s">
        <v>112</v>
      </c>
      <c r="C21" s="48">
        <v>12</v>
      </c>
      <c r="D21" s="49" t="s">
        <v>113</v>
      </c>
      <c r="E21" s="128">
        <v>13637869.0761672</v>
      </c>
      <c r="F21" s="120"/>
    </row>
    <row r="22" spans="2:6" s="46" customFormat="1" ht="15" customHeight="1">
      <c r="B22" s="47" t="s">
        <v>114</v>
      </c>
      <c r="C22" s="48">
        <v>13</v>
      </c>
      <c r="D22" s="49" t="s">
        <v>115</v>
      </c>
      <c r="E22" s="128">
        <v>1959870.1821023687</v>
      </c>
      <c r="F22" s="120"/>
    </row>
    <row r="23" spans="2:6" s="46" customFormat="1" ht="15" customHeight="1">
      <c r="B23" s="47" t="s">
        <v>116</v>
      </c>
      <c r="C23" s="48">
        <v>14</v>
      </c>
      <c r="D23" s="49" t="s">
        <v>117</v>
      </c>
      <c r="E23" s="128">
        <v>3127885.92</v>
      </c>
      <c r="F23" s="120"/>
    </row>
    <row r="24" spans="2:6" s="46" customFormat="1" ht="15" customHeight="1">
      <c r="B24" s="47" t="s">
        <v>118</v>
      </c>
      <c r="C24" s="48">
        <v>15</v>
      </c>
      <c r="D24" s="49" t="s">
        <v>119</v>
      </c>
      <c r="E24" s="128">
        <v>0</v>
      </c>
      <c r="F24" s="120"/>
    </row>
    <row r="25" spans="2:6" s="46" customFormat="1" ht="15" customHeight="1">
      <c r="B25" s="47" t="s">
        <v>120</v>
      </c>
      <c r="C25" s="48">
        <v>16</v>
      </c>
      <c r="D25" s="49" t="s">
        <v>121</v>
      </c>
      <c r="E25" s="128">
        <v>208979.96000000002</v>
      </c>
      <c r="F25" s="120"/>
    </row>
    <row r="26" spans="2:6" s="46" customFormat="1" ht="15" customHeight="1">
      <c r="B26" s="47" t="s">
        <v>122</v>
      </c>
      <c r="C26" s="48">
        <v>17</v>
      </c>
      <c r="D26" s="49" t="s">
        <v>123</v>
      </c>
      <c r="E26" s="128"/>
      <c r="F26" s="120"/>
    </row>
    <row r="27" spans="2:6" s="46" customFormat="1" ht="15" customHeight="1">
      <c r="B27" s="47" t="s">
        <v>124</v>
      </c>
      <c r="C27" s="48">
        <v>18</v>
      </c>
      <c r="D27" s="52" t="s">
        <v>125</v>
      </c>
      <c r="E27" s="128">
        <v>344163.97000000003</v>
      </c>
      <c r="F27" s="120"/>
    </row>
    <row r="28" spans="2:6" s="56" customFormat="1" ht="15" customHeight="1" thickBot="1">
      <c r="B28" s="53" t="s">
        <v>126</v>
      </c>
      <c r="C28" s="54">
        <v>19</v>
      </c>
      <c r="D28" s="55" t="s">
        <v>127</v>
      </c>
      <c r="E28" s="129">
        <f>SUM(E10:E27)</f>
        <v>55761168.25904452</v>
      </c>
      <c r="F28" s="120"/>
    </row>
    <row r="29" spans="2:6" s="42" customFormat="1" ht="6" customHeight="1">
      <c r="B29" s="57"/>
      <c r="C29" s="58"/>
      <c r="D29" s="59"/>
      <c r="E29" s="60"/>
      <c r="F29" s="120"/>
    </row>
    <row r="30" spans="2:6" s="42" customFormat="1" ht="15.75" thickBot="1">
      <c r="B30" s="57"/>
      <c r="C30" s="250" t="s">
        <v>128</v>
      </c>
      <c r="D30" s="250"/>
      <c r="E30" s="250"/>
      <c r="F30" s="120"/>
    </row>
    <row r="31" spans="2:6" s="46" customFormat="1" ht="15" customHeight="1">
      <c r="B31" s="43" t="s">
        <v>129</v>
      </c>
      <c r="C31" s="44">
        <v>20</v>
      </c>
      <c r="D31" s="61" t="s">
        <v>130</v>
      </c>
      <c r="E31" s="127">
        <v>29244001.27511002</v>
      </c>
      <c r="F31" s="120"/>
    </row>
    <row r="32" spans="2:6" s="46" customFormat="1" ht="15" customHeight="1">
      <c r="B32" s="47" t="s">
        <v>131</v>
      </c>
      <c r="C32" s="48">
        <v>21</v>
      </c>
      <c r="D32" s="62" t="s">
        <v>132</v>
      </c>
      <c r="E32" s="128">
        <v>16082979.589999557</v>
      </c>
      <c r="F32" s="120"/>
    </row>
    <row r="33" spans="2:6" s="46" customFormat="1" ht="15" customHeight="1">
      <c r="B33" s="47" t="s">
        <v>133</v>
      </c>
      <c r="C33" s="48">
        <v>22</v>
      </c>
      <c r="D33" s="50" t="s">
        <v>134</v>
      </c>
      <c r="E33" s="128">
        <v>19446.606</v>
      </c>
      <c r="F33" s="120"/>
    </row>
    <row r="34" spans="2:6" s="46" customFormat="1" ht="15" customHeight="1">
      <c r="B34" s="47" t="s">
        <v>135</v>
      </c>
      <c r="C34" s="48">
        <v>23</v>
      </c>
      <c r="D34" s="62" t="s">
        <v>136</v>
      </c>
      <c r="E34" s="128">
        <v>729659.15</v>
      </c>
      <c r="F34" s="120"/>
    </row>
    <row r="35" spans="2:6" s="46" customFormat="1" ht="15" customHeight="1">
      <c r="B35" s="47" t="s">
        <v>137</v>
      </c>
      <c r="C35" s="48">
        <v>24</v>
      </c>
      <c r="D35" s="62" t="s">
        <v>138</v>
      </c>
      <c r="E35" s="128">
        <v>0</v>
      </c>
      <c r="F35" s="120"/>
    </row>
    <row r="36" spans="2:6" s="46" customFormat="1" ht="15" customHeight="1">
      <c r="B36" s="47" t="s">
        <v>139</v>
      </c>
      <c r="C36" s="48">
        <v>25</v>
      </c>
      <c r="D36" s="62" t="s">
        <v>140</v>
      </c>
      <c r="E36" s="128">
        <v>0</v>
      </c>
      <c r="F36" s="120"/>
    </row>
    <row r="37" spans="2:6" s="46" customFormat="1" ht="15" customHeight="1">
      <c r="B37" s="47" t="s">
        <v>141</v>
      </c>
      <c r="C37" s="48">
        <v>26</v>
      </c>
      <c r="D37" s="62" t="s">
        <v>142</v>
      </c>
      <c r="E37" s="128">
        <v>0</v>
      </c>
      <c r="F37" s="120"/>
    </row>
    <row r="38" spans="2:6" s="46" customFormat="1" ht="15" customHeight="1">
      <c r="B38" s="47" t="s">
        <v>143</v>
      </c>
      <c r="C38" s="48">
        <v>27</v>
      </c>
      <c r="D38" s="62" t="s">
        <v>144</v>
      </c>
      <c r="E38" s="128">
        <v>476938.3327802569</v>
      </c>
      <c r="F38" s="120"/>
    </row>
    <row r="39" spans="2:6" s="46" customFormat="1" ht="15" customHeight="1">
      <c r="B39" s="47" t="s">
        <v>145</v>
      </c>
      <c r="C39" s="48">
        <v>28</v>
      </c>
      <c r="D39" s="62" t="s">
        <v>146</v>
      </c>
      <c r="E39" s="128">
        <v>4614.38</v>
      </c>
      <c r="F39" s="120"/>
    </row>
    <row r="40" spans="2:6" s="46" customFormat="1" ht="15" customHeight="1">
      <c r="B40" s="47" t="s">
        <v>147</v>
      </c>
      <c r="C40" s="48">
        <v>29</v>
      </c>
      <c r="D40" s="62" t="s">
        <v>148</v>
      </c>
      <c r="E40" s="128">
        <v>1006174.4402930001</v>
      </c>
      <c r="F40" s="120"/>
    </row>
    <row r="41" spans="2:6" s="56" customFormat="1" ht="15" customHeight="1" thickBot="1">
      <c r="B41" s="53" t="s">
        <v>149</v>
      </c>
      <c r="C41" s="54">
        <v>30</v>
      </c>
      <c r="D41" s="63" t="s">
        <v>150</v>
      </c>
      <c r="E41" s="129">
        <f>SUM(E31:E40)</f>
        <v>47563813.774182834</v>
      </c>
      <c r="F41" s="120"/>
    </row>
    <row r="42" spans="2:6" s="66" customFormat="1" ht="6" customHeight="1">
      <c r="B42" s="64"/>
      <c r="C42" s="65"/>
      <c r="D42" s="59"/>
      <c r="E42" s="60"/>
      <c r="F42" s="120"/>
    </row>
    <row r="43" spans="2:6" s="42" customFormat="1" ht="15.75" thickBot="1">
      <c r="B43" s="67"/>
      <c r="C43" s="250" t="s">
        <v>151</v>
      </c>
      <c r="D43" s="250"/>
      <c r="E43" s="250"/>
      <c r="F43" s="120"/>
    </row>
    <row r="44" spans="2:6" s="46" customFormat="1" ht="15" customHeight="1">
      <c r="B44" s="43" t="s">
        <v>152</v>
      </c>
      <c r="C44" s="44">
        <v>31</v>
      </c>
      <c r="D44" s="61" t="s">
        <v>153</v>
      </c>
      <c r="E44" s="127">
        <v>2077000</v>
      </c>
      <c r="F44" s="120"/>
    </row>
    <row r="45" spans="2:6" s="46" customFormat="1" ht="15" customHeight="1">
      <c r="B45" s="47" t="s">
        <v>154</v>
      </c>
      <c r="C45" s="48">
        <v>32</v>
      </c>
      <c r="D45" s="62" t="s">
        <v>155</v>
      </c>
      <c r="E45" s="128"/>
      <c r="F45" s="120"/>
    </row>
    <row r="46" spans="2:6" s="46" customFormat="1" ht="15" customHeight="1">
      <c r="B46" s="47" t="s">
        <v>156</v>
      </c>
      <c r="C46" s="48">
        <v>33</v>
      </c>
      <c r="D46" s="62" t="s">
        <v>157</v>
      </c>
      <c r="E46" s="128"/>
      <c r="F46" s="120"/>
    </row>
    <row r="47" spans="2:6" s="46" customFormat="1" ht="15" customHeight="1">
      <c r="B47" s="47" t="s">
        <v>158</v>
      </c>
      <c r="C47" s="48">
        <v>34</v>
      </c>
      <c r="D47" s="62" t="s">
        <v>159</v>
      </c>
      <c r="E47" s="128">
        <v>2461882.106327686</v>
      </c>
      <c r="F47" s="120"/>
    </row>
    <row r="48" spans="2:6" s="46" customFormat="1" ht="15" customHeight="1">
      <c r="B48" s="47" t="s">
        <v>160</v>
      </c>
      <c r="C48" s="48">
        <v>35</v>
      </c>
      <c r="D48" s="62" t="s">
        <v>161</v>
      </c>
      <c r="E48" s="128">
        <v>2274260.0885340013</v>
      </c>
      <c r="F48" s="120"/>
    </row>
    <row r="49" spans="2:6" s="46" customFormat="1" ht="15" customHeight="1">
      <c r="B49" s="47" t="s">
        <v>162</v>
      </c>
      <c r="C49" s="48">
        <v>36</v>
      </c>
      <c r="D49" s="62" t="s">
        <v>163</v>
      </c>
      <c r="E49" s="128">
        <v>1384212.29</v>
      </c>
      <c r="F49" s="120"/>
    </row>
    <row r="50" spans="2:6" s="56" customFormat="1" ht="15" customHeight="1">
      <c r="B50" s="47" t="s">
        <v>164</v>
      </c>
      <c r="C50" s="68">
        <v>37</v>
      </c>
      <c r="D50" s="69" t="s">
        <v>165</v>
      </c>
      <c r="E50" s="130">
        <f>SUM(E44+E45-E46+E47+E48+E49)</f>
        <v>8197354.484861688</v>
      </c>
      <c r="F50" s="120"/>
    </row>
    <row r="51" spans="2:6" s="56" customFormat="1" ht="15" customHeight="1" thickBot="1">
      <c r="B51" s="53" t="s">
        <v>166</v>
      </c>
      <c r="C51" s="70">
        <v>38</v>
      </c>
      <c r="D51" s="71" t="s">
        <v>167</v>
      </c>
      <c r="E51" s="131">
        <f>E41+E50</f>
        <v>55761168.25904452</v>
      </c>
      <c r="F51" s="120"/>
    </row>
    <row r="52" s="72" customFormat="1" ht="15"/>
    <row r="53" s="72" customFormat="1" ht="15"/>
    <row r="54" spans="3:5" ht="15">
      <c r="C54" s="251"/>
      <c r="D54" s="251"/>
      <c r="E54" s="251"/>
    </row>
    <row r="55" spans="3:5" ht="15">
      <c r="C55" s="252"/>
      <c r="D55" s="252"/>
      <c r="E55" s="252"/>
    </row>
    <row r="56" spans="3:5" ht="15">
      <c r="C56" s="251"/>
      <c r="D56" s="251"/>
      <c r="E56" s="251"/>
    </row>
    <row r="57" spans="3:5" ht="15">
      <c r="C57" s="252"/>
      <c r="D57" s="252"/>
      <c r="E57" s="252"/>
    </row>
    <row r="58" spans="3:5" ht="15" customHeight="1">
      <c r="C58" s="251"/>
      <c r="D58" s="251"/>
      <c r="E58" s="251"/>
    </row>
    <row r="59" spans="3:5" ht="15">
      <c r="C59" s="252"/>
      <c r="D59" s="252"/>
      <c r="E59" s="252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46" activePane="bottomLeft" state="frozen"/>
      <selection pane="topLeft" activeCell="C120" sqref="C120"/>
      <selection pane="bottomLeft" activeCell="I61" sqref="I61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00390625" style="42" bestFit="1" customWidth="1"/>
    <col min="7" max="16384" width="9.140625" style="42" customWidth="1"/>
  </cols>
  <sheetData>
    <row r="1" spans="2:5" ht="15" customHeight="1">
      <c r="B1" s="255" t="s">
        <v>84</v>
      </c>
      <c r="C1" s="255"/>
      <c r="D1" s="119" t="s">
        <v>243</v>
      </c>
      <c r="E1" s="114" t="s">
        <v>239</v>
      </c>
    </row>
    <row r="2" spans="2:5" ht="15" customHeight="1">
      <c r="B2" s="255" t="s">
        <v>246</v>
      </c>
      <c r="C2" s="255"/>
      <c r="D2" s="255"/>
      <c r="E2" s="255"/>
    </row>
    <row r="3" ht="15" customHeight="1"/>
    <row r="4" spans="4:5" s="74" customFormat="1" ht="12.75" customHeight="1">
      <c r="D4" s="256" t="s">
        <v>168</v>
      </c>
      <c r="E4" s="256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53" t="s">
        <v>169</v>
      </c>
      <c r="D8" s="253"/>
      <c r="E8" s="253"/>
    </row>
    <row r="9" spans="2:7" ht="15" customHeight="1">
      <c r="B9" s="80" t="s">
        <v>91</v>
      </c>
      <c r="C9" s="81">
        <v>1</v>
      </c>
      <c r="D9" s="82" t="s">
        <v>170</v>
      </c>
      <c r="E9" s="83">
        <v>42663320.17058824</v>
      </c>
      <c r="F9" s="121"/>
      <c r="G9" s="121"/>
    </row>
    <row r="10" spans="2:7" ht="15" customHeight="1">
      <c r="B10" s="84" t="s">
        <v>92</v>
      </c>
      <c r="C10" s="85">
        <v>2</v>
      </c>
      <c r="D10" s="86" t="s">
        <v>171</v>
      </c>
      <c r="E10" s="87">
        <v>20977357.317928314</v>
      </c>
      <c r="F10" s="121"/>
      <c r="G10" s="121"/>
    </row>
    <row r="11" spans="2:7" ht="15" customHeight="1">
      <c r="B11" s="84" t="s">
        <v>94</v>
      </c>
      <c r="C11" s="85">
        <v>3</v>
      </c>
      <c r="D11" s="88" t="s">
        <v>172</v>
      </c>
      <c r="E11" s="87">
        <v>1961788.5193918422</v>
      </c>
      <c r="F11" s="121"/>
      <c r="G11" s="121"/>
    </row>
    <row r="12" spans="2:7" ht="15" customHeight="1">
      <c r="B12" s="84" t="s">
        <v>96</v>
      </c>
      <c r="C12" s="85">
        <v>4</v>
      </c>
      <c r="D12" s="89" t="s">
        <v>173</v>
      </c>
      <c r="E12" s="87">
        <v>676342.93431242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2">
        <f>E9-E10-E11+E12</f>
        <v>20400517.2675805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32768879.482329533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20548205.16178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371360.1134575936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-105991.9141109956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170731.634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2">
        <f>E14-E15+E16-E17-E18</f>
        <v>12527294.714118123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2">
        <v>7813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2">
        <v>-1783434.3361520153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6081975.217310363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53" t="s">
        <v>184</v>
      </c>
      <c r="D24" s="253"/>
      <c r="E24" s="253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662545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195735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2">
        <f>E25-E26-E27+E28</f>
        <v>466810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47742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-48110.49004756598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2">
        <f>E30-E31+E32-E33-E34</f>
        <v>-368.4900475659815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>
        <v>0</v>
      </c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>
        <v>0</v>
      </c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2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2">
        <v>0</v>
      </c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2">
        <v>-168187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298991.490047566</v>
      </c>
      <c r="F41" s="121"/>
      <c r="G41" s="121"/>
    </row>
    <row r="42" spans="3:7" s="78" customFormat="1" ht="9" customHeight="1" thickBot="1">
      <c r="C42" s="58"/>
      <c r="D42" s="95"/>
      <c r="E42" s="125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3">
        <f>E22+E41</f>
        <v>6380966.707357929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53" t="s">
        <v>195</v>
      </c>
      <c r="E45" s="253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53" t="s">
        <v>200</v>
      </c>
      <c r="D51" s="253"/>
      <c r="E51" s="253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318874.93000000005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7154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>
        <v>0</v>
      </c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326028.93000000005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54" t="s">
        <v>216</v>
      </c>
      <c r="D63" s="254"/>
      <c r="E63" s="254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2500744.02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2023602.5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31771.73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216296.52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59790.01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4">
        <v>707329.321176073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5">
        <f>E43+E49+E61-E64-E65-E66-E67-E68-E69+E70</f>
        <v>2582120.178534001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2">
        <v>307860.09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2274260.0885340013</v>
      </c>
      <c r="F74" s="121"/>
      <c r="G74" s="121"/>
    </row>
    <row r="75" ht="15">
      <c r="D75" s="111"/>
    </row>
    <row r="76" spans="3:5" ht="15">
      <c r="C76" s="251"/>
      <c r="D76" s="251"/>
      <c r="E76" s="251"/>
    </row>
    <row r="77" spans="3:5" ht="15">
      <c r="C77" s="252"/>
      <c r="D77" s="252"/>
      <c r="E77" s="252"/>
    </row>
    <row r="78" spans="3:5" ht="15">
      <c r="C78" s="251"/>
      <c r="D78" s="251"/>
      <c r="E78" s="251"/>
    </row>
    <row r="79" spans="3:5" ht="15">
      <c r="C79" s="252"/>
      <c r="D79" s="252"/>
      <c r="E79" s="252"/>
    </row>
    <row r="80" spans="3:5" ht="15">
      <c r="C80" s="251"/>
      <c r="D80" s="251"/>
      <c r="E80" s="251"/>
    </row>
    <row r="81" spans="3:5" ht="15">
      <c r="C81" s="252"/>
      <c r="D81" s="252"/>
      <c r="E81" s="252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T58"/>
  <sheetViews>
    <sheetView zoomScale="80" zoomScaleNormal="80" zoomScaleSheetLayoutView="50" zoomScalePageLayoutView="0" workbookViewId="0" topLeftCell="A1">
      <pane xSplit="2" ySplit="10" topLeftCell="C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55" sqref="K5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18" width="11.8515625" style="5" customWidth="1"/>
    <col min="19" max="19" width="9.140625" style="5" customWidth="1"/>
    <col min="20" max="20" width="10.140625" style="5" customWidth="1"/>
    <col min="21" max="21" width="14.00390625" style="5" customWidth="1"/>
    <col min="22" max="22" width="11.8515625" style="5" customWidth="1"/>
    <col min="23" max="23" width="9.14062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0.421875" style="5" customWidth="1"/>
    <col min="40" max="16384" width="9.140625" style="5" customWidth="1"/>
  </cols>
  <sheetData>
    <row r="1" spans="1:8" ht="15">
      <c r="A1" s="261" t="s">
        <v>237</v>
      </c>
      <c r="B1" s="261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8" ht="15">
      <c r="A3" s="116" t="s">
        <v>244</v>
      </c>
      <c r="C3" s="29"/>
      <c r="D3" s="29"/>
      <c r="E3" s="29"/>
      <c r="F3" s="29"/>
      <c r="G3" s="29"/>
      <c r="H3" s="29"/>
    </row>
    <row r="4" spans="1:8" ht="15">
      <c r="A4" s="116" t="s">
        <v>247</v>
      </c>
      <c r="C4" s="29"/>
      <c r="D4" s="29"/>
      <c r="E4" s="29"/>
      <c r="F4" s="29"/>
      <c r="G4" s="29"/>
      <c r="H4" s="29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75" t="s">
        <v>82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C6" s="277" t="s">
        <v>83</v>
      </c>
      <c r="AD6" s="277"/>
      <c r="AE6" s="277"/>
      <c r="AF6" s="277"/>
      <c r="AG6" s="277"/>
      <c r="AH6" s="277"/>
      <c r="AI6" s="277"/>
      <c r="AJ6" s="277"/>
      <c r="AK6" s="277"/>
      <c r="AL6" s="277"/>
    </row>
    <row r="7" spans="1:38" ht="15.75" customHeight="1" thickBot="1">
      <c r="A7" s="29"/>
      <c r="B7" s="29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C7" s="278"/>
      <c r="AD7" s="278"/>
      <c r="AE7" s="278"/>
      <c r="AF7" s="278"/>
      <c r="AG7" s="278"/>
      <c r="AH7" s="278"/>
      <c r="AI7" s="278"/>
      <c r="AJ7" s="278"/>
      <c r="AK7" s="278"/>
      <c r="AL7" s="278"/>
    </row>
    <row r="8" spans="1:38" s="1" customFormat="1" ht="89.25" customHeight="1">
      <c r="A8" s="262" t="s">
        <v>23</v>
      </c>
      <c r="B8" s="265" t="s">
        <v>70</v>
      </c>
      <c r="C8" s="269" t="s">
        <v>22</v>
      </c>
      <c r="D8" s="259"/>
      <c r="E8" s="259"/>
      <c r="F8" s="259"/>
      <c r="G8" s="259"/>
      <c r="H8" s="270" t="s">
        <v>240</v>
      </c>
      <c r="I8" s="259" t="s">
        <v>71</v>
      </c>
      <c r="J8" s="259"/>
      <c r="K8" s="259" t="s">
        <v>72</v>
      </c>
      <c r="L8" s="259"/>
      <c r="M8" s="259"/>
      <c r="N8" s="259"/>
      <c r="O8" s="259"/>
      <c r="P8" s="259" t="s">
        <v>73</v>
      </c>
      <c r="Q8" s="259"/>
      <c r="R8" s="259" t="s">
        <v>74</v>
      </c>
      <c r="S8" s="259"/>
      <c r="T8" s="259"/>
      <c r="U8" s="259"/>
      <c r="V8" s="259"/>
      <c r="W8" s="259"/>
      <c r="X8" s="259"/>
      <c r="Y8" s="259"/>
      <c r="Z8" s="259" t="s">
        <v>77</v>
      </c>
      <c r="AA8" s="265"/>
      <c r="AC8" s="281" t="s">
        <v>71</v>
      </c>
      <c r="AD8" s="259"/>
      <c r="AE8" s="259" t="s">
        <v>72</v>
      </c>
      <c r="AF8" s="259"/>
      <c r="AG8" s="259" t="s">
        <v>78</v>
      </c>
      <c r="AH8" s="259"/>
      <c r="AI8" s="259" t="s">
        <v>79</v>
      </c>
      <c r="AJ8" s="259"/>
      <c r="AK8" s="259" t="s">
        <v>77</v>
      </c>
      <c r="AL8" s="265"/>
    </row>
    <row r="9" spans="1:38" s="1" customFormat="1" ht="50.25" customHeight="1">
      <c r="A9" s="263"/>
      <c r="B9" s="266"/>
      <c r="C9" s="268" t="s">
        <v>15</v>
      </c>
      <c r="D9" s="260"/>
      <c r="E9" s="260"/>
      <c r="F9" s="260"/>
      <c r="G9" s="12" t="s">
        <v>16</v>
      </c>
      <c r="H9" s="271"/>
      <c r="I9" s="257" t="s">
        <v>0</v>
      </c>
      <c r="J9" s="257" t="s">
        <v>1</v>
      </c>
      <c r="K9" s="260" t="s">
        <v>0</v>
      </c>
      <c r="L9" s="260"/>
      <c r="M9" s="260"/>
      <c r="N9" s="260"/>
      <c r="O9" s="12" t="s">
        <v>1</v>
      </c>
      <c r="P9" s="257" t="s">
        <v>80</v>
      </c>
      <c r="Q9" s="257" t="s">
        <v>81</v>
      </c>
      <c r="R9" s="260" t="s">
        <v>75</v>
      </c>
      <c r="S9" s="260"/>
      <c r="T9" s="260"/>
      <c r="U9" s="260"/>
      <c r="V9" s="260" t="s">
        <v>76</v>
      </c>
      <c r="W9" s="260"/>
      <c r="X9" s="260"/>
      <c r="Y9" s="260"/>
      <c r="Z9" s="257" t="s">
        <v>17</v>
      </c>
      <c r="AA9" s="279" t="s">
        <v>18</v>
      </c>
      <c r="AC9" s="282" t="s">
        <v>0</v>
      </c>
      <c r="AD9" s="257" t="s">
        <v>1</v>
      </c>
      <c r="AE9" s="257" t="s">
        <v>0</v>
      </c>
      <c r="AF9" s="257" t="s">
        <v>1</v>
      </c>
      <c r="AG9" s="257" t="s">
        <v>80</v>
      </c>
      <c r="AH9" s="257" t="s">
        <v>81</v>
      </c>
      <c r="AI9" s="257" t="s">
        <v>75</v>
      </c>
      <c r="AJ9" s="257" t="s">
        <v>76</v>
      </c>
      <c r="AK9" s="257" t="s">
        <v>17</v>
      </c>
      <c r="AL9" s="279" t="s">
        <v>18</v>
      </c>
    </row>
    <row r="10" spans="1:38" s="1" customFormat="1" ht="102.75" customHeight="1" thickBot="1">
      <c r="A10" s="264"/>
      <c r="B10" s="267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2"/>
      <c r="I10" s="258"/>
      <c r="J10" s="258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8"/>
      <c r="Q10" s="258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8"/>
      <c r="AA10" s="280"/>
      <c r="AC10" s="283"/>
      <c r="AD10" s="258"/>
      <c r="AE10" s="258"/>
      <c r="AF10" s="258"/>
      <c r="AG10" s="258"/>
      <c r="AH10" s="258"/>
      <c r="AI10" s="258"/>
      <c r="AJ10" s="258"/>
      <c r="AK10" s="258"/>
      <c r="AL10" s="280"/>
    </row>
    <row r="11" spans="1:42" s="1" customFormat="1" ht="24.75" customHeight="1" thickBot="1">
      <c r="A11" s="13" t="s">
        <v>24</v>
      </c>
      <c r="B11" s="3" t="s">
        <v>25</v>
      </c>
      <c r="C11" s="138">
        <f aca="true" t="shared" si="0" ref="C11:AL11">SUM(C12:C15)</f>
        <v>21566</v>
      </c>
      <c r="D11" s="139">
        <f t="shared" si="0"/>
        <v>3257</v>
      </c>
      <c r="E11" s="139">
        <f t="shared" si="0"/>
        <v>143</v>
      </c>
      <c r="F11" s="139">
        <f t="shared" si="0"/>
        <v>24966</v>
      </c>
      <c r="G11" s="139">
        <f t="shared" si="0"/>
        <v>16483</v>
      </c>
      <c r="H11" s="140"/>
      <c r="I11" s="139">
        <f t="shared" si="0"/>
        <v>692299</v>
      </c>
      <c r="J11" s="139">
        <f t="shared" si="0"/>
        <v>0</v>
      </c>
      <c r="K11" s="139">
        <f t="shared" si="0"/>
        <v>62889</v>
      </c>
      <c r="L11" s="139">
        <f t="shared" si="0"/>
        <v>603191</v>
      </c>
      <c r="M11" s="139">
        <f t="shared" si="0"/>
        <v>-3535</v>
      </c>
      <c r="N11" s="141">
        <f>SUM(N12:N15)</f>
        <v>662545</v>
      </c>
      <c r="O11" s="139">
        <f t="shared" si="0"/>
        <v>0</v>
      </c>
      <c r="P11" s="139">
        <f t="shared" si="0"/>
        <v>466810</v>
      </c>
      <c r="Q11" s="139">
        <f t="shared" si="0"/>
        <v>466810</v>
      </c>
      <c r="R11" s="139">
        <f t="shared" si="0"/>
        <v>0</v>
      </c>
      <c r="S11" s="139">
        <f t="shared" si="0"/>
        <v>7742</v>
      </c>
      <c r="T11" s="139">
        <f t="shared" si="0"/>
        <v>40000</v>
      </c>
      <c r="U11" s="142">
        <f t="shared" si="0"/>
        <v>47742</v>
      </c>
      <c r="V11" s="139">
        <f t="shared" si="0"/>
        <v>0</v>
      </c>
      <c r="W11" s="139">
        <f>SUM(W12:W15)</f>
        <v>7742</v>
      </c>
      <c r="X11" s="139">
        <f>SUM(X12:X15)</f>
        <v>40000</v>
      </c>
      <c r="Y11" s="142">
        <f>SUM(Y12:Y15)</f>
        <v>47742</v>
      </c>
      <c r="Z11" s="139">
        <f t="shared" si="0"/>
        <v>-368.4900475659815</v>
      </c>
      <c r="AA11" s="143">
        <f t="shared" si="0"/>
        <v>-368.4900475659815</v>
      </c>
      <c r="AC11" s="144">
        <f t="shared" si="0"/>
        <v>0</v>
      </c>
      <c r="AD11" s="139">
        <f t="shared" si="0"/>
        <v>0</v>
      </c>
      <c r="AE11" s="139">
        <f t="shared" si="0"/>
        <v>0</v>
      </c>
      <c r="AF11" s="139">
        <f t="shared" si="0"/>
        <v>0</v>
      </c>
      <c r="AG11" s="139">
        <f t="shared" si="0"/>
        <v>0</v>
      </c>
      <c r="AH11" s="139">
        <f t="shared" si="0"/>
        <v>0</v>
      </c>
      <c r="AI11" s="139">
        <f t="shared" si="0"/>
        <v>0</v>
      </c>
      <c r="AJ11" s="139">
        <f t="shared" si="0"/>
        <v>0</v>
      </c>
      <c r="AK11" s="139">
        <f t="shared" si="0"/>
        <v>0</v>
      </c>
      <c r="AL11" s="143">
        <f t="shared" si="0"/>
        <v>0</v>
      </c>
      <c r="AM11" s="137"/>
      <c r="AN11" s="137"/>
      <c r="AO11" s="124"/>
      <c r="AP11" s="124"/>
    </row>
    <row r="12" spans="1:46" s="4" customFormat="1" ht="24.75" customHeight="1">
      <c r="A12" s="14"/>
      <c r="B12" s="20" t="s">
        <v>26</v>
      </c>
      <c r="C12" s="145">
        <v>21566</v>
      </c>
      <c r="D12" s="146">
        <v>3257</v>
      </c>
      <c r="E12" s="146">
        <v>143</v>
      </c>
      <c r="F12" s="147">
        <f>SUM(C12:E12)</f>
        <v>24966</v>
      </c>
      <c r="G12" s="146">
        <v>16483</v>
      </c>
      <c r="H12" s="148"/>
      <c r="I12" s="146">
        <v>692299</v>
      </c>
      <c r="J12" s="146">
        <v>0</v>
      </c>
      <c r="K12" s="146">
        <v>62889</v>
      </c>
      <c r="L12" s="146">
        <v>603191</v>
      </c>
      <c r="M12" s="146">
        <v>-3535</v>
      </c>
      <c r="N12" s="149">
        <f>SUM(K12:M12)</f>
        <v>662545</v>
      </c>
      <c r="O12" s="146">
        <v>0</v>
      </c>
      <c r="P12" s="146">
        <v>466810</v>
      </c>
      <c r="Q12" s="146">
        <v>466810</v>
      </c>
      <c r="R12" s="146">
        <v>0</v>
      </c>
      <c r="S12" s="146">
        <v>7742</v>
      </c>
      <c r="T12" s="146">
        <v>40000</v>
      </c>
      <c r="U12" s="147">
        <f>SUM(R12:T12)</f>
        <v>47742</v>
      </c>
      <c r="V12" s="146">
        <v>0</v>
      </c>
      <c r="W12" s="146">
        <v>7742</v>
      </c>
      <c r="X12" s="146">
        <v>40000</v>
      </c>
      <c r="Y12" s="147">
        <f>SUM(V12:X12)</f>
        <v>47742</v>
      </c>
      <c r="Z12" s="146">
        <v>-368.4900475659815</v>
      </c>
      <c r="AA12" s="146">
        <v>-368.4900475659815</v>
      </c>
      <c r="AC12" s="150"/>
      <c r="AD12" s="146"/>
      <c r="AE12" s="146"/>
      <c r="AF12" s="146"/>
      <c r="AG12" s="146"/>
      <c r="AH12" s="146"/>
      <c r="AI12" s="146"/>
      <c r="AJ12" s="146"/>
      <c r="AK12" s="146"/>
      <c r="AL12" s="151"/>
      <c r="AM12" s="137"/>
      <c r="AN12" s="137"/>
      <c r="AO12" s="123"/>
      <c r="AP12" s="123"/>
      <c r="AQ12" s="123"/>
      <c r="AR12" s="123"/>
      <c r="AS12" s="123"/>
      <c r="AT12" s="123"/>
    </row>
    <row r="13" spans="1:40" ht="24.75" customHeight="1">
      <c r="A13" s="15"/>
      <c r="B13" s="28" t="s">
        <v>27</v>
      </c>
      <c r="C13" s="152">
        <v>0</v>
      </c>
      <c r="D13" s="153">
        <v>0</v>
      </c>
      <c r="E13" s="153">
        <v>0</v>
      </c>
      <c r="F13" s="154">
        <f>SUM(C13:E13)</f>
        <v>0</v>
      </c>
      <c r="G13" s="153">
        <v>0</v>
      </c>
      <c r="H13" s="155"/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6">
        <f>SUM(K13:M13)</f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4">
        <f>SUM(R13:T13)</f>
        <v>0</v>
      </c>
      <c r="V13" s="153">
        <v>0</v>
      </c>
      <c r="W13" s="153">
        <v>0</v>
      </c>
      <c r="X13" s="153">
        <v>0</v>
      </c>
      <c r="Y13" s="154">
        <f>SUM(V13:X13)</f>
        <v>0</v>
      </c>
      <c r="Z13" s="153">
        <v>0</v>
      </c>
      <c r="AA13" s="157">
        <v>0</v>
      </c>
      <c r="AC13" s="158"/>
      <c r="AD13" s="153"/>
      <c r="AE13" s="153"/>
      <c r="AF13" s="153"/>
      <c r="AG13" s="153"/>
      <c r="AH13" s="153"/>
      <c r="AI13" s="153"/>
      <c r="AJ13" s="153"/>
      <c r="AK13" s="153"/>
      <c r="AL13" s="157"/>
      <c r="AM13" s="137"/>
      <c r="AN13" s="137"/>
    </row>
    <row r="14" spans="1:40" ht="24.75" customHeight="1">
      <c r="A14" s="15"/>
      <c r="B14" s="28" t="s">
        <v>28</v>
      </c>
      <c r="C14" s="152">
        <v>0</v>
      </c>
      <c r="D14" s="153">
        <v>0</v>
      </c>
      <c r="E14" s="153">
        <v>0</v>
      </c>
      <c r="F14" s="154">
        <f>SUM(C14:E14)</f>
        <v>0</v>
      </c>
      <c r="G14" s="153">
        <v>0</v>
      </c>
      <c r="H14" s="155"/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6">
        <f>SUM(K14:M14)</f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4">
        <f>SUM(R14:T14)</f>
        <v>0</v>
      </c>
      <c r="V14" s="153">
        <v>0</v>
      </c>
      <c r="W14" s="153">
        <v>0</v>
      </c>
      <c r="X14" s="153">
        <v>0</v>
      </c>
      <c r="Y14" s="154">
        <f>SUM(V14:X14)</f>
        <v>0</v>
      </c>
      <c r="Z14" s="153">
        <v>0</v>
      </c>
      <c r="AA14" s="157">
        <v>0</v>
      </c>
      <c r="AC14" s="158"/>
      <c r="AD14" s="153"/>
      <c r="AE14" s="153"/>
      <c r="AF14" s="153"/>
      <c r="AG14" s="153"/>
      <c r="AH14" s="153"/>
      <c r="AI14" s="153"/>
      <c r="AJ14" s="153"/>
      <c r="AK14" s="153"/>
      <c r="AL14" s="157"/>
      <c r="AM14" s="137"/>
      <c r="AN14" s="137"/>
    </row>
    <row r="15" spans="1:40" ht="24.75" customHeight="1" thickBot="1">
      <c r="A15" s="16"/>
      <c r="B15" s="21" t="s">
        <v>29</v>
      </c>
      <c r="C15" s="159">
        <v>0</v>
      </c>
      <c r="D15" s="160">
        <v>0</v>
      </c>
      <c r="E15" s="160">
        <v>0</v>
      </c>
      <c r="F15" s="161">
        <f>SUM(C15:E15)</f>
        <v>0</v>
      </c>
      <c r="G15" s="160">
        <v>0</v>
      </c>
      <c r="H15" s="162"/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3">
        <f>SUM(K15:M15)</f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1">
        <f>SUM(R15:T15)</f>
        <v>0</v>
      </c>
      <c r="V15" s="160">
        <v>0</v>
      </c>
      <c r="W15" s="160">
        <v>0</v>
      </c>
      <c r="X15" s="160">
        <v>0</v>
      </c>
      <c r="Y15" s="161">
        <f>SUM(V15:X15)</f>
        <v>0</v>
      </c>
      <c r="Z15" s="160">
        <v>0</v>
      </c>
      <c r="AA15" s="164">
        <v>0</v>
      </c>
      <c r="AC15" s="165"/>
      <c r="AD15" s="160"/>
      <c r="AE15" s="160"/>
      <c r="AF15" s="160"/>
      <c r="AG15" s="160"/>
      <c r="AH15" s="160"/>
      <c r="AI15" s="160"/>
      <c r="AJ15" s="160"/>
      <c r="AK15" s="160"/>
      <c r="AL15" s="164"/>
      <c r="AM15" s="137"/>
      <c r="AN15" s="137"/>
    </row>
    <row r="16" spans="1:46" ht="24.75" customHeight="1" thickBot="1">
      <c r="A16" s="13" t="s">
        <v>30</v>
      </c>
      <c r="B16" s="3" t="s">
        <v>11</v>
      </c>
      <c r="C16" s="166">
        <v>646</v>
      </c>
      <c r="D16" s="167">
        <v>36919</v>
      </c>
      <c r="E16" s="167">
        <v>437</v>
      </c>
      <c r="F16" s="168">
        <f>SUM(C16:E16)</f>
        <v>38002</v>
      </c>
      <c r="G16" s="167">
        <v>3463</v>
      </c>
      <c r="H16" s="140"/>
      <c r="I16" s="167">
        <v>759534</v>
      </c>
      <c r="J16" s="167">
        <v>10446.266554473614</v>
      </c>
      <c r="K16" s="167">
        <v>854</v>
      </c>
      <c r="L16" s="167">
        <v>757800</v>
      </c>
      <c r="M16" s="167">
        <v>762</v>
      </c>
      <c r="N16" s="169">
        <f>SUM(K16:M16)</f>
        <v>759416</v>
      </c>
      <c r="O16" s="167">
        <v>10446.266554473614</v>
      </c>
      <c r="P16" s="167">
        <v>729010</v>
      </c>
      <c r="Q16" s="167">
        <v>718834.036445105</v>
      </c>
      <c r="R16" s="167">
        <v>0</v>
      </c>
      <c r="S16" s="167">
        <v>30344</v>
      </c>
      <c r="T16" s="167">
        <v>238</v>
      </c>
      <c r="U16" s="168">
        <f>SUM(R16:T16)</f>
        <v>30582</v>
      </c>
      <c r="V16" s="167">
        <v>0</v>
      </c>
      <c r="W16" s="167">
        <v>30344</v>
      </c>
      <c r="X16" s="167">
        <v>238</v>
      </c>
      <c r="Y16" s="168">
        <f>SUM(V16:X16)</f>
        <v>30582</v>
      </c>
      <c r="Z16" s="167">
        <v>49228.309020492</v>
      </c>
      <c r="AA16" s="170">
        <v>49228.309020492</v>
      </c>
      <c r="AC16" s="171"/>
      <c r="AD16" s="167"/>
      <c r="AE16" s="167"/>
      <c r="AF16" s="167"/>
      <c r="AG16" s="167"/>
      <c r="AH16" s="167"/>
      <c r="AI16" s="167"/>
      <c r="AJ16" s="167"/>
      <c r="AK16" s="167"/>
      <c r="AL16" s="170"/>
      <c r="AM16" s="137"/>
      <c r="AN16" s="137"/>
      <c r="AO16" s="122"/>
      <c r="AP16" s="122"/>
      <c r="AQ16" s="122"/>
      <c r="AR16" s="122"/>
      <c r="AS16" s="122"/>
      <c r="AT16" s="122"/>
    </row>
    <row r="17" spans="1:46" ht="24.75" customHeight="1" thickBot="1">
      <c r="A17" s="13" t="s">
        <v>31</v>
      </c>
      <c r="B17" s="3" t="s">
        <v>32</v>
      </c>
      <c r="C17" s="138">
        <f>SUM(C18:C19)</f>
        <v>34547</v>
      </c>
      <c r="D17" s="139">
        <f>SUM(D18:D19)</f>
        <v>684</v>
      </c>
      <c r="E17" s="139">
        <f>SUM(E18:E19)</f>
        <v>1451</v>
      </c>
      <c r="F17" s="142">
        <f>SUM(F18:F19)</f>
        <v>36682</v>
      </c>
      <c r="G17" s="139">
        <f>SUM(G18:G19)</f>
        <v>21262</v>
      </c>
      <c r="H17" s="172"/>
      <c r="I17" s="139">
        <f aca="true" t="shared" si="1" ref="I17:AA17">SUM(I18:I19)</f>
        <v>297101</v>
      </c>
      <c r="J17" s="139">
        <f t="shared" si="1"/>
        <v>800.04</v>
      </c>
      <c r="K17" s="139">
        <f t="shared" si="1"/>
        <v>280691</v>
      </c>
      <c r="L17" s="139">
        <f t="shared" si="1"/>
        <v>2607</v>
      </c>
      <c r="M17" s="139">
        <f t="shared" si="1"/>
        <v>3816</v>
      </c>
      <c r="N17" s="141">
        <f t="shared" si="1"/>
        <v>287114</v>
      </c>
      <c r="O17" s="139">
        <f t="shared" si="1"/>
        <v>800.04</v>
      </c>
      <c r="P17" s="139">
        <f t="shared" si="1"/>
        <v>301637</v>
      </c>
      <c r="Q17" s="139">
        <f t="shared" si="1"/>
        <v>301582.20273972605</v>
      </c>
      <c r="R17" s="139">
        <f t="shared" si="1"/>
        <v>0</v>
      </c>
      <c r="S17" s="139">
        <f t="shared" si="1"/>
        <v>0</v>
      </c>
      <c r="T17" s="139">
        <f t="shared" si="1"/>
        <v>356</v>
      </c>
      <c r="U17" s="142">
        <f t="shared" si="1"/>
        <v>356</v>
      </c>
      <c r="V17" s="139">
        <f t="shared" si="1"/>
        <v>0</v>
      </c>
      <c r="W17" s="139">
        <f>SUM(W18:W19)</f>
        <v>0</v>
      </c>
      <c r="X17" s="139">
        <f>SUM(X18:X19)</f>
        <v>356</v>
      </c>
      <c r="Y17" s="142">
        <f t="shared" si="1"/>
        <v>356</v>
      </c>
      <c r="Z17" s="139">
        <f t="shared" si="1"/>
        <v>-2011.3020000000015</v>
      </c>
      <c r="AA17" s="143">
        <f t="shared" si="1"/>
        <v>-2011.3020000000015</v>
      </c>
      <c r="AC17" s="144">
        <f aca="true" t="shared" si="2" ref="AC17:AL17">SUM(AC18:AC19)</f>
        <v>0</v>
      </c>
      <c r="AD17" s="139">
        <f t="shared" si="2"/>
        <v>0</v>
      </c>
      <c r="AE17" s="139">
        <f t="shared" si="2"/>
        <v>0</v>
      </c>
      <c r="AF17" s="139">
        <f t="shared" si="2"/>
        <v>0</v>
      </c>
      <c r="AG17" s="139">
        <f t="shared" si="2"/>
        <v>0</v>
      </c>
      <c r="AH17" s="139">
        <f t="shared" si="2"/>
        <v>0</v>
      </c>
      <c r="AI17" s="139">
        <f t="shared" si="2"/>
        <v>0</v>
      </c>
      <c r="AJ17" s="139">
        <f t="shared" si="2"/>
        <v>0</v>
      </c>
      <c r="AK17" s="139">
        <f t="shared" si="2"/>
        <v>0</v>
      </c>
      <c r="AL17" s="143">
        <f t="shared" si="2"/>
        <v>0</v>
      </c>
      <c r="AM17" s="137"/>
      <c r="AN17" s="137"/>
      <c r="AO17" s="122"/>
      <c r="AP17" s="122"/>
      <c r="AQ17" s="122"/>
      <c r="AR17" s="122"/>
      <c r="AS17" s="122"/>
      <c r="AT17" s="122"/>
    </row>
    <row r="18" spans="1:46" ht="24.75" customHeight="1">
      <c r="A18" s="14"/>
      <c r="B18" s="6" t="s">
        <v>33</v>
      </c>
      <c r="C18" s="173">
        <v>34137</v>
      </c>
      <c r="D18" s="174">
        <v>20</v>
      </c>
      <c r="E18" s="174">
        <v>687</v>
      </c>
      <c r="F18" s="175">
        <f>SUM(C18:E18)</f>
        <v>34844</v>
      </c>
      <c r="G18" s="174">
        <v>19601</v>
      </c>
      <c r="H18" s="176"/>
      <c r="I18" s="174">
        <v>255473</v>
      </c>
      <c r="J18" s="174">
        <v>0</v>
      </c>
      <c r="K18" s="174">
        <v>241576</v>
      </c>
      <c r="L18" s="174">
        <v>555</v>
      </c>
      <c r="M18" s="174">
        <v>3574</v>
      </c>
      <c r="N18" s="177">
        <f>SUM(K18:M18)</f>
        <v>245705</v>
      </c>
      <c r="O18" s="174">
        <v>0</v>
      </c>
      <c r="P18" s="174">
        <v>272002</v>
      </c>
      <c r="Q18" s="174">
        <v>272002</v>
      </c>
      <c r="R18" s="174">
        <v>0</v>
      </c>
      <c r="S18" s="174">
        <v>0</v>
      </c>
      <c r="T18" s="174">
        <v>0</v>
      </c>
      <c r="U18" s="175">
        <f>SUM(R18:T18)</f>
        <v>0</v>
      </c>
      <c r="V18" s="174">
        <v>0</v>
      </c>
      <c r="W18" s="174">
        <v>0</v>
      </c>
      <c r="X18" s="174">
        <v>0</v>
      </c>
      <c r="Y18" s="175">
        <f>SUM(V18:X18)</f>
        <v>0</v>
      </c>
      <c r="Z18" s="174">
        <v>-8719.150000000001</v>
      </c>
      <c r="AA18" s="178">
        <v>-8719.150000000001</v>
      </c>
      <c r="AC18" s="179"/>
      <c r="AD18" s="174"/>
      <c r="AE18" s="174"/>
      <c r="AF18" s="174"/>
      <c r="AG18" s="174"/>
      <c r="AH18" s="174"/>
      <c r="AI18" s="174"/>
      <c r="AJ18" s="174"/>
      <c r="AK18" s="174"/>
      <c r="AL18" s="178"/>
      <c r="AM18" s="137"/>
      <c r="AN18" s="137"/>
      <c r="AO18" s="122"/>
      <c r="AP18" s="122"/>
      <c r="AQ18" s="122"/>
      <c r="AR18" s="122"/>
      <c r="AS18" s="122"/>
      <c r="AT18" s="122"/>
    </row>
    <row r="19" spans="1:46" ht="24.75" customHeight="1" thickBot="1">
      <c r="A19" s="17"/>
      <c r="B19" s="22" t="s">
        <v>34</v>
      </c>
      <c r="C19" s="180">
        <v>410</v>
      </c>
      <c r="D19" s="181">
        <v>664</v>
      </c>
      <c r="E19" s="181">
        <v>764</v>
      </c>
      <c r="F19" s="182">
        <f>SUM(C19:E19)</f>
        <v>1838</v>
      </c>
      <c r="G19" s="181">
        <v>1661</v>
      </c>
      <c r="H19" s="162"/>
      <c r="I19" s="181">
        <v>41628</v>
      </c>
      <c r="J19" s="181">
        <v>800.04</v>
      </c>
      <c r="K19" s="181">
        <v>39115</v>
      </c>
      <c r="L19" s="181">
        <v>2052</v>
      </c>
      <c r="M19" s="181">
        <v>242</v>
      </c>
      <c r="N19" s="183">
        <f>SUM(K19:M19)</f>
        <v>41409</v>
      </c>
      <c r="O19" s="181">
        <v>800.04</v>
      </c>
      <c r="P19" s="181">
        <v>29635</v>
      </c>
      <c r="Q19" s="181">
        <v>29580.202739726028</v>
      </c>
      <c r="R19" s="181">
        <v>0</v>
      </c>
      <c r="S19" s="181">
        <v>0</v>
      </c>
      <c r="T19" s="181">
        <v>356</v>
      </c>
      <c r="U19" s="182">
        <f>SUM(R19:T19)</f>
        <v>356</v>
      </c>
      <c r="V19" s="181">
        <v>0</v>
      </c>
      <c r="W19" s="181">
        <v>0</v>
      </c>
      <c r="X19" s="181">
        <v>356</v>
      </c>
      <c r="Y19" s="182">
        <f>SUM(V19:X19)</f>
        <v>356</v>
      </c>
      <c r="Z19" s="181">
        <v>6707.848</v>
      </c>
      <c r="AA19" s="184">
        <v>6707.848</v>
      </c>
      <c r="AC19" s="185"/>
      <c r="AD19" s="181"/>
      <c r="AE19" s="181"/>
      <c r="AF19" s="181"/>
      <c r="AG19" s="181"/>
      <c r="AH19" s="181"/>
      <c r="AI19" s="181"/>
      <c r="AJ19" s="181"/>
      <c r="AK19" s="181"/>
      <c r="AL19" s="184"/>
      <c r="AM19" s="137"/>
      <c r="AN19" s="137"/>
      <c r="AO19" s="122"/>
      <c r="AP19" s="122"/>
      <c r="AQ19" s="122"/>
      <c r="AR19" s="122"/>
      <c r="AS19" s="122"/>
      <c r="AT19" s="122"/>
    </row>
    <row r="20" spans="1:46" ht="24.75" customHeight="1" thickBot="1">
      <c r="A20" s="13" t="s">
        <v>35</v>
      </c>
      <c r="B20" s="3" t="s">
        <v>2</v>
      </c>
      <c r="C20" s="186">
        <v>41210</v>
      </c>
      <c r="D20" s="187">
        <v>601</v>
      </c>
      <c r="E20" s="187">
        <v>7347</v>
      </c>
      <c r="F20" s="188">
        <f>SUM(C20:E20)</f>
        <v>49158</v>
      </c>
      <c r="G20" s="187">
        <v>28465</v>
      </c>
      <c r="H20" s="140"/>
      <c r="I20" s="187">
        <v>9603719</v>
      </c>
      <c r="J20" s="187">
        <v>0</v>
      </c>
      <c r="K20" s="187">
        <v>5867467</v>
      </c>
      <c r="L20" s="187">
        <v>161822</v>
      </c>
      <c r="M20" s="187">
        <v>3245539</v>
      </c>
      <c r="N20" s="189">
        <f>SUM(K20:M20)</f>
        <v>9274828</v>
      </c>
      <c r="O20" s="187">
        <v>0</v>
      </c>
      <c r="P20" s="187">
        <v>9590998</v>
      </c>
      <c r="Q20" s="187">
        <v>9590998</v>
      </c>
      <c r="R20" s="187">
        <v>5534743.89</v>
      </c>
      <c r="S20" s="187">
        <v>127014</v>
      </c>
      <c r="T20" s="187">
        <v>4481820</v>
      </c>
      <c r="U20" s="188">
        <f>SUM(R20:T20)</f>
        <v>10143577.89</v>
      </c>
      <c r="V20" s="187">
        <v>5534743.89</v>
      </c>
      <c r="W20" s="187">
        <v>127014</v>
      </c>
      <c r="X20" s="187">
        <v>4481820</v>
      </c>
      <c r="Y20" s="188">
        <f>SUM(V20:X20)</f>
        <v>10143577.89</v>
      </c>
      <c r="Z20" s="187">
        <v>10408523.310000004</v>
      </c>
      <c r="AA20" s="190">
        <v>10408523.310000004</v>
      </c>
      <c r="AC20" s="191"/>
      <c r="AD20" s="187"/>
      <c r="AE20" s="187"/>
      <c r="AF20" s="187"/>
      <c r="AG20" s="187"/>
      <c r="AH20" s="187"/>
      <c r="AI20" s="187"/>
      <c r="AJ20" s="187"/>
      <c r="AK20" s="187"/>
      <c r="AL20" s="190"/>
      <c r="AM20" s="137"/>
      <c r="AN20" s="137"/>
      <c r="AO20" s="122"/>
      <c r="AP20" s="122"/>
      <c r="AQ20" s="122"/>
      <c r="AR20" s="122"/>
      <c r="AS20" s="122"/>
      <c r="AT20" s="122"/>
    </row>
    <row r="21" spans="1:46" ht="24.75" customHeight="1" thickBot="1">
      <c r="A21" s="13" t="s">
        <v>36</v>
      </c>
      <c r="B21" s="3" t="s">
        <v>37</v>
      </c>
      <c r="C21" s="138">
        <f aca="true" t="shared" si="3" ref="C21:AA21">SUM(C22:C23)</f>
        <v>881</v>
      </c>
      <c r="D21" s="139">
        <f t="shared" si="3"/>
        <v>721</v>
      </c>
      <c r="E21" s="139">
        <f t="shared" si="3"/>
        <v>991</v>
      </c>
      <c r="F21" s="142">
        <f t="shared" si="3"/>
        <v>2593</v>
      </c>
      <c r="G21" s="139">
        <f t="shared" si="3"/>
        <v>2070</v>
      </c>
      <c r="H21" s="139">
        <f t="shared" si="3"/>
        <v>2441</v>
      </c>
      <c r="I21" s="139">
        <f t="shared" si="3"/>
        <v>2188151</v>
      </c>
      <c r="J21" s="139">
        <f t="shared" si="3"/>
        <v>61033.34070496001</v>
      </c>
      <c r="K21" s="139">
        <f t="shared" si="3"/>
        <v>629791</v>
      </c>
      <c r="L21" s="139">
        <f t="shared" si="3"/>
        <v>506908</v>
      </c>
      <c r="M21" s="139">
        <f t="shared" si="3"/>
        <v>994432</v>
      </c>
      <c r="N21" s="141">
        <f t="shared" si="3"/>
        <v>2131131</v>
      </c>
      <c r="O21" s="139">
        <f t="shared" si="3"/>
        <v>61033.34070496</v>
      </c>
      <c r="P21" s="139">
        <f t="shared" si="3"/>
        <v>2249231</v>
      </c>
      <c r="Q21" s="139">
        <f t="shared" si="3"/>
        <v>2188197.65929504</v>
      </c>
      <c r="R21" s="139">
        <f t="shared" si="3"/>
        <v>286136</v>
      </c>
      <c r="S21" s="139">
        <f t="shared" si="3"/>
        <v>273586</v>
      </c>
      <c r="T21" s="139">
        <f t="shared" si="3"/>
        <v>642792</v>
      </c>
      <c r="U21" s="142">
        <f t="shared" si="3"/>
        <v>1202514</v>
      </c>
      <c r="V21" s="139">
        <f t="shared" si="3"/>
        <v>286136</v>
      </c>
      <c r="W21" s="139">
        <f>SUM(W22:W23)</f>
        <v>273586</v>
      </c>
      <c r="X21" s="139">
        <f>SUM(X22:X23)</f>
        <v>642792</v>
      </c>
      <c r="Y21" s="142">
        <f t="shared" si="3"/>
        <v>1202514</v>
      </c>
      <c r="Z21" s="139">
        <f t="shared" si="3"/>
        <v>1059318.642964752</v>
      </c>
      <c r="AA21" s="143">
        <f t="shared" si="3"/>
        <v>1042967.642964752</v>
      </c>
      <c r="AC21" s="144">
        <f aca="true" t="shared" si="4" ref="AC21:AL21">SUM(AC22:AC23)</f>
        <v>0</v>
      </c>
      <c r="AD21" s="139">
        <f t="shared" si="4"/>
        <v>0</v>
      </c>
      <c r="AE21" s="139">
        <f t="shared" si="4"/>
        <v>0</v>
      </c>
      <c r="AF21" s="139">
        <f t="shared" si="4"/>
        <v>0</v>
      </c>
      <c r="AG21" s="139">
        <f t="shared" si="4"/>
        <v>0</v>
      </c>
      <c r="AH21" s="139">
        <f t="shared" si="4"/>
        <v>0</v>
      </c>
      <c r="AI21" s="139">
        <f t="shared" si="4"/>
        <v>0</v>
      </c>
      <c r="AJ21" s="139">
        <f t="shared" si="4"/>
        <v>0</v>
      </c>
      <c r="AK21" s="139">
        <f t="shared" si="4"/>
        <v>0</v>
      </c>
      <c r="AL21" s="143">
        <f t="shared" si="4"/>
        <v>0</v>
      </c>
      <c r="AM21" s="137"/>
      <c r="AN21" s="137"/>
      <c r="AO21" s="122"/>
      <c r="AP21" s="122"/>
      <c r="AQ21" s="122"/>
      <c r="AR21" s="122"/>
      <c r="AS21" s="122"/>
      <c r="AT21" s="122"/>
    </row>
    <row r="22" spans="1:46" ht="24.75" customHeight="1">
      <c r="A22" s="18"/>
      <c r="B22" s="6" t="s">
        <v>38</v>
      </c>
      <c r="C22" s="145">
        <v>881</v>
      </c>
      <c r="D22" s="146">
        <v>721</v>
      </c>
      <c r="E22" s="146">
        <v>991</v>
      </c>
      <c r="F22" s="147">
        <f>SUM(C22:E22)</f>
        <v>2593</v>
      </c>
      <c r="G22" s="146">
        <v>2070</v>
      </c>
      <c r="H22" s="146">
        <v>2441</v>
      </c>
      <c r="I22" s="146">
        <v>2188151</v>
      </c>
      <c r="J22" s="146">
        <v>61033.34070496001</v>
      </c>
      <c r="K22" s="146">
        <v>629791</v>
      </c>
      <c r="L22" s="146">
        <v>506908</v>
      </c>
      <c r="M22" s="146">
        <v>994432</v>
      </c>
      <c r="N22" s="149">
        <f>SUM(K22:M22)</f>
        <v>2131131</v>
      </c>
      <c r="O22" s="146">
        <v>61033.34070496</v>
      </c>
      <c r="P22" s="146">
        <v>2249231</v>
      </c>
      <c r="Q22" s="146">
        <v>2188197.65929504</v>
      </c>
      <c r="R22" s="146">
        <v>286136</v>
      </c>
      <c r="S22" s="146">
        <v>273586</v>
      </c>
      <c r="T22" s="146">
        <v>642792</v>
      </c>
      <c r="U22" s="147">
        <f>SUM(R22:T22)</f>
        <v>1202514</v>
      </c>
      <c r="V22" s="146">
        <v>286136</v>
      </c>
      <c r="W22" s="146">
        <v>273586</v>
      </c>
      <c r="X22" s="146">
        <v>642792</v>
      </c>
      <c r="Y22" s="147">
        <f>SUM(V22:X22)</f>
        <v>1202514</v>
      </c>
      <c r="Z22" s="146">
        <v>1059318.642964752</v>
      </c>
      <c r="AA22" s="151">
        <v>1042967.642964752</v>
      </c>
      <c r="AC22" s="150"/>
      <c r="AD22" s="146"/>
      <c r="AE22" s="146"/>
      <c r="AF22" s="146"/>
      <c r="AG22" s="146"/>
      <c r="AH22" s="146"/>
      <c r="AI22" s="146"/>
      <c r="AJ22" s="146"/>
      <c r="AK22" s="146"/>
      <c r="AL22" s="151"/>
      <c r="AM22" s="137"/>
      <c r="AN22" s="137"/>
      <c r="AO22" s="122"/>
      <c r="AP22" s="122"/>
      <c r="AQ22" s="122"/>
      <c r="AR22" s="122"/>
      <c r="AS22" s="122"/>
      <c r="AT22" s="122"/>
    </row>
    <row r="23" spans="1:46" ht="24.75" customHeight="1" thickBot="1">
      <c r="A23" s="16"/>
      <c r="B23" s="23" t="s">
        <v>39</v>
      </c>
      <c r="C23" s="192">
        <v>0</v>
      </c>
      <c r="D23" s="193">
        <v>0</v>
      </c>
      <c r="E23" s="193">
        <v>0</v>
      </c>
      <c r="F23" s="194">
        <f>SUM(C23:E23)</f>
        <v>0</v>
      </c>
      <c r="G23" s="193">
        <v>0</v>
      </c>
      <c r="H23" s="193"/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5">
        <f>SUM(K23:M23)</f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4">
        <f>SUM(R23:T23)</f>
        <v>0</v>
      </c>
      <c r="V23" s="193">
        <v>0</v>
      </c>
      <c r="W23" s="193">
        <v>0</v>
      </c>
      <c r="X23" s="193">
        <v>0</v>
      </c>
      <c r="Y23" s="194">
        <f>SUM(V23:X23)</f>
        <v>0</v>
      </c>
      <c r="Z23" s="193">
        <v>0</v>
      </c>
      <c r="AA23" s="196">
        <v>0</v>
      </c>
      <c r="AC23" s="197"/>
      <c r="AD23" s="193"/>
      <c r="AE23" s="193"/>
      <c r="AF23" s="193"/>
      <c r="AG23" s="193"/>
      <c r="AH23" s="193"/>
      <c r="AI23" s="193"/>
      <c r="AJ23" s="193"/>
      <c r="AK23" s="193"/>
      <c r="AL23" s="196"/>
      <c r="AM23" s="137"/>
      <c r="AN23" s="137"/>
      <c r="AO23" s="122"/>
      <c r="AP23" s="122"/>
      <c r="AQ23" s="122"/>
      <c r="AR23" s="122"/>
      <c r="AS23" s="122"/>
      <c r="AT23" s="122"/>
    </row>
    <row r="24" spans="1:46" ht="24.75" customHeight="1" thickBot="1">
      <c r="A24" s="13" t="s">
        <v>40</v>
      </c>
      <c r="B24" s="3" t="s">
        <v>41</v>
      </c>
      <c r="C24" s="198">
        <f aca="true" t="shared" si="5" ref="C24:AA24">SUM(C25:C27)</f>
        <v>16778</v>
      </c>
      <c r="D24" s="199">
        <f t="shared" si="5"/>
        <v>708840</v>
      </c>
      <c r="E24" s="199">
        <f t="shared" si="5"/>
        <v>1774</v>
      </c>
      <c r="F24" s="200">
        <f t="shared" si="5"/>
        <v>727392</v>
      </c>
      <c r="G24" s="199">
        <f t="shared" si="5"/>
        <v>57729</v>
      </c>
      <c r="H24" s="199">
        <f t="shared" si="5"/>
        <v>723996</v>
      </c>
      <c r="I24" s="199">
        <f t="shared" si="5"/>
        <v>2348540.1705882354</v>
      </c>
      <c r="J24" s="199">
        <f t="shared" si="5"/>
        <v>28315.759839999995</v>
      </c>
      <c r="K24" s="199">
        <f t="shared" si="5"/>
        <v>376562.92156862747</v>
      </c>
      <c r="L24" s="199">
        <f t="shared" si="5"/>
        <v>1834033.249019608</v>
      </c>
      <c r="M24" s="199">
        <f t="shared" si="5"/>
        <v>132961</v>
      </c>
      <c r="N24" s="201">
        <f t="shared" si="5"/>
        <v>2343557.1705882354</v>
      </c>
      <c r="O24" s="201">
        <f t="shared" si="5"/>
        <v>27803.596831999996</v>
      </c>
      <c r="P24" s="199">
        <f t="shared" si="5"/>
        <v>2206982.6511963904</v>
      </c>
      <c r="Q24" s="199">
        <f t="shared" si="5"/>
        <v>2174450.9198975856</v>
      </c>
      <c r="R24" s="199">
        <f t="shared" si="5"/>
        <v>103256.83519607843</v>
      </c>
      <c r="S24" s="199">
        <f t="shared" si="5"/>
        <v>76884.75713345097</v>
      </c>
      <c r="T24" s="199">
        <f t="shared" si="5"/>
        <v>301388</v>
      </c>
      <c r="U24" s="200">
        <f t="shared" si="5"/>
        <v>481529.5923295294</v>
      </c>
      <c r="V24" s="199">
        <f t="shared" si="5"/>
        <v>87159.86019607843</v>
      </c>
      <c r="W24" s="199">
        <f>SUM(W25:W27)</f>
        <v>76884.75713345097</v>
      </c>
      <c r="X24" s="199">
        <f>SUM(X25:X27)</f>
        <v>301388</v>
      </c>
      <c r="Y24" s="200">
        <f t="shared" si="5"/>
        <v>465432.61732952937</v>
      </c>
      <c r="Z24" s="199">
        <f t="shared" si="5"/>
        <v>654608.3020096079</v>
      </c>
      <c r="AA24" s="202">
        <f t="shared" si="5"/>
        <v>642336.3270096079</v>
      </c>
      <c r="AC24" s="203">
        <f aca="true" t="shared" si="6" ref="AC24:AL24">SUM(AC25:AC27)</f>
        <v>0</v>
      </c>
      <c r="AD24" s="199">
        <f t="shared" si="6"/>
        <v>0</v>
      </c>
      <c r="AE24" s="199">
        <f t="shared" si="6"/>
        <v>0</v>
      </c>
      <c r="AF24" s="199">
        <f t="shared" si="6"/>
        <v>0</v>
      </c>
      <c r="AG24" s="199">
        <f t="shared" si="6"/>
        <v>0</v>
      </c>
      <c r="AH24" s="199">
        <f t="shared" si="6"/>
        <v>0</v>
      </c>
      <c r="AI24" s="199">
        <f t="shared" si="6"/>
        <v>0</v>
      </c>
      <c r="AJ24" s="199">
        <f t="shared" si="6"/>
        <v>0</v>
      </c>
      <c r="AK24" s="199">
        <f t="shared" si="6"/>
        <v>0</v>
      </c>
      <c r="AL24" s="202">
        <f t="shared" si="6"/>
        <v>0</v>
      </c>
      <c r="AM24" s="137"/>
      <c r="AN24" s="137"/>
      <c r="AO24" s="122"/>
      <c r="AP24" s="122"/>
      <c r="AQ24" s="122"/>
      <c r="AR24" s="122"/>
      <c r="AS24" s="122"/>
      <c r="AT24" s="122"/>
    </row>
    <row r="25" spans="1:46" ht="24.75" customHeight="1">
      <c r="A25" s="14"/>
      <c r="B25" s="6" t="s">
        <v>42</v>
      </c>
      <c r="C25" s="145">
        <v>12893</v>
      </c>
      <c r="D25" s="146">
        <v>708143</v>
      </c>
      <c r="E25" s="146">
        <v>0</v>
      </c>
      <c r="F25" s="147">
        <f>SUM(C25:E25)</f>
        <v>721036</v>
      </c>
      <c r="G25" s="146">
        <v>54339</v>
      </c>
      <c r="H25" s="146">
        <v>721036</v>
      </c>
      <c r="I25" s="146">
        <v>1859142.1705882354</v>
      </c>
      <c r="J25" s="146">
        <v>0</v>
      </c>
      <c r="K25" s="146">
        <v>85095.92156862745</v>
      </c>
      <c r="L25" s="146">
        <v>1774046.249019608</v>
      </c>
      <c r="M25" s="146">
        <v>0</v>
      </c>
      <c r="N25" s="149">
        <f>SUM(K25:M25)</f>
        <v>1859142.1705882354</v>
      </c>
      <c r="O25" s="146">
        <v>0</v>
      </c>
      <c r="P25" s="146">
        <v>1733002.6511963904</v>
      </c>
      <c r="Q25" s="146">
        <v>1733002.6511963904</v>
      </c>
      <c r="R25" s="146">
        <v>3010.835196078431</v>
      </c>
      <c r="S25" s="146">
        <v>56764.75713345098</v>
      </c>
      <c r="T25" s="146">
        <v>0</v>
      </c>
      <c r="U25" s="147">
        <f>SUM(R25:T25)</f>
        <v>59775.592329529405</v>
      </c>
      <c r="V25" s="146">
        <v>3010.835196078431</v>
      </c>
      <c r="W25" s="146">
        <v>56764.75713345098</v>
      </c>
      <c r="X25" s="146">
        <v>0</v>
      </c>
      <c r="Y25" s="147">
        <f>SUM(V25:X25)</f>
        <v>59775.592329529405</v>
      </c>
      <c r="Z25" s="146">
        <v>208669.25110403923</v>
      </c>
      <c r="AA25" s="151">
        <v>208669.25110403923</v>
      </c>
      <c r="AC25" s="150"/>
      <c r="AD25" s="146"/>
      <c r="AE25" s="146"/>
      <c r="AF25" s="146"/>
      <c r="AG25" s="146"/>
      <c r="AH25" s="146"/>
      <c r="AI25" s="146"/>
      <c r="AJ25" s="146"/>
      <c r="AK25" s="146"/>
      <c r="AL25" s="151"/>
      <c r="AM25" s="137"/>
      <c r="AN25" s="137"/>
      <c r="AO25" s="122"/>
      <c r="AP25" s="122"/>
      <c r="AQ25" s="122"/>
      <c r="AR25" s="122"/>
      <c r="AS25" s="122"/>
      <c r="AT25" s="122"/>
    </row>
    <row r="26" spans="1:46" ht="24.75" customHeight="1">
      <c r="A26" s="15"/>
      <c r="B26" s="7" t="s">
        <v>3</v>
      </c>
      <c r="C26" s="204">
        <v>759</v>
      </c>
      <c r="D26" s="205">
        <v>690</v>
      </c>
      <c r="E26" s="205">
        <v>1668</v>
      </c>
      <c r="F26" s="206">
        <f>SUM(C26:E26)</f>
        <v>3117</v>
      </c>
      <c r="G26" s="205">
        <v>2734</v>
      </c>
      <c r="H26" s="205">
        <v>2960</v>
      </c>
      <c r="I26" s="205">
        <v>311332</v>
      </c>
      <c r="J26" s="205">
        <v>0</v>
      </c>
      <c r="K26" s="205">
        <v>120562</v>
      </c>
      <c r="L26" s="205">
        <v>57495</v>
      </c>
      <c r="M26" s="205">
        <v>129689</v>
      </c>
      <c r="N26" s="207">
        <f>SUM(K26:M26)</f>
        <v>307746</v>
      </c>
      <c r="O26" s="205">
        <v>0</v>
      </c>
      <c r="P26" s="205">
        <v>269899</v>
      </c>
      <c r="Q26" s="205">
        <v>269899</v>
      </c>
      <c r="R26" s="205">
        <v>69770</v>
      </c>
      <c r="S26" s="205">
        <v>20120</v>
      </c>
      <c r="T26" s="205">
        <v>191007</v>
      </c>
      <c r="U26" s="206">
        <f>SUM(R26:T26)</f>
        <v>280897</v>
      </c>
      <c r="V26" s="205">
        <v>69770</v>
      </c>
      <c r="W26" s="205">
        <v>20120</v>
      </c>
      <c r="X26" s="205">
        <v>191007</v>
      </c>
      <c r="Y26" s="206">
        <f>SUM(V26:X26)</f>
        <v>280897</v>
      </c>
      <c r="Z26" s="205">
        <v>329955.5</v>
      </c>
      <c r="AA26" s="208">
        <v>329955.5</v>
      </c>
      <c r="AC26" s="209"/>
      <c r="AD26" s="205"/>
      <c r="AE26" s="205"/>
      <c r="AF26" s="205"/>
      <c r="AG26" s="205"/>
      <c r="AH26" s="205"/>
      <c r="AI26" s="205"/>
      <c r="AJ26" s="205"/>
      <c r="AK26" s="205"/>
      <c r="AL26" s="208"/>
      <c r="AM26" s="137"/>
      <c r="AN26" s="137"/>
      <c r="AO26" s="122"/>
      <c r="AP26" s="122"/>
      <c r="AQ26" s="122"/>
      <c r="AR26" s="122"/>
      <c r="AS26" s="122"/>
      <c r="AT26" s="122"/>
    </row>
    <row r="27" spans="1:46" ht="24.75" customHeight="1" thickBot="1">
      <c r="A27" s="17"/>
      <c r="B27" s="23" t="s">
        <v>43</v>
      </c>
      <c r="C27" s="210">
        <v>3126</v>
      </c>
      <c r="D27" s="211">
        <v>7</v>
      </c>
      <c r="E27" s="211">
        <v>106</v>
      </c>
      <c r="F27" s="212">
        <f>SUM(C27:E27)</f>
        <v>3239</v>
      </c>
      <c r="G27" s="211">
        <v>656</v>
      </c>
      <c r="H27" s="162"/>
      <c r="I27" s="211">
        <v>178066</v>
      </c>
      <c r="J27" s="211">
        <v>28315.759839999995</v>
      </c>
      <c r="K27" s="211">
        <v>170905</v>
      </c>
      <c r="L27" s="211">
        <v>2492</v>
      </c>
      <c r="M27" s="211">
        <v>3272</v>
      </c>
      <c r="N27" s="213">
        <f>SUM(K27:M27)</f>
        <v>176669</v>
      </c>
      <c r="O27" s="211">
        <v>27803.596831999996</v>
      </c>
      <c r="P27" s="211">
        <v>204081</v>
      </c>
      <c r="Q27" s="211">
        <v>171549.2687011954</v>
      </c>
      <c r="R27" s="211">
        <v>30476</v>
      </c>
      <c r="S27" s="211">
        <v>0</v>
      </c>
      <c r="T27" s="211">
        <v>110381</v>
      </c>
      <c r="U27" s="212">
        <f>SUM(R27:T27)</f>
        <v>140857</v>
      </c>
      <c r="V27" s="211">
        <v>14379.025</v>
      </c>
      <c r="W27" s="211">
        <v>0</v>
      </c>
      <c r="X27" s="211">
        <v>110381</v>
      </c>
      <c r="Y27" s="212">
        <f>SUM(V27:X27)</f>
        <v>124760.025</v>
      </c>
      <c r="Z27" s="211">
        <v>115983.55090556866</v>
      </c>
      <c r="AA27" s="214">
        <v>103711.57590556865</v>
      </c>
      <c r="AC27" s="215"/>
      <c r="AD27" s="211"/>
      <c r="AE27" s="211"/>
      <c r="AF27" s="211"/>
      <c r="AG27" s="211"/>
      <c r="AH27" s="211"/>
      <c r="AI27" s="211"/>
      <c r="AJ27" s="211"/>
      <c r="AK27" s="211"/>
      <c r="AL27" s="214"/>
      <c r="AM27" s="137"/>
      <c r="AN27" s="137"/>
      <c r="AO27" s="122"/>
      <c r="AP27" s="122"/>
      <c r="AQ27" s="122"/>
      <c r="AR27" s="122"/>
      <c r="AS27" s="122"/>
      <c r="AT27" s="122"/>
    </row>
    <row r="28" spans="1:46" ht="24.75" customHeight="1" thickBot="1">
      <c r="A28" s="13" t="s">
        <v>44</v>
      </c>
      <c r="B28" s="3" t="s">
        <v>4</v>
      </c>
      <c r="C28" s="186">
        <v>0</v>
      </c>
      <c r="D28" s="187">
        <v>0</v>
      </c>
      <c r="E28" s="187">
        <v>0</v>
      </c>
      <c r="F28" s="188">
        <f>SUM(C28:E28)</f>
        <v>0</v>
      </c>
      <c r="G28" s="187">
        <v>0</v>
      </c>
      <c r="H28" s="216"/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9">
        <f>SUM(K28:M28)</f>
        <v>0</v>
      </c>
      <c r="O28" s="187">
        <v>0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8">
        <f>SUM(R28:T28)</f>
        <v>0</v>
      </c>
      <c r="V28" s="187">
        <v>0</v>
      </c>
      <c r="W28" s="187">
        <v>0</v>
      </c>
      <c r="X28" s="187">
        <v>0</v>
      </c>
      <c r="Y28" s="188">
        <f>SUM(V28:X28)</f>
        <v>0</v>
      </c>
      <c r="Z28" s="187">
        <v>0</v>
      </c>
      <c r="AA28" s="190">
        <v>0</v>
      </c>
      <c r="AC28" s="191"/>
      <c r="AD28" s="187"/>
      <c r="AE28" s="187"/>
      <c r="AF28" s="187"/>
      <c r="AG28" s="187"/>
      <c r="AH28" s="187"/>
      <c r="AI28" s="187"/>
      <c r="AJ28" s="187"/>
      <c r="AK28" s="187"/>
      <c r="AL28" s="190"/>
      <c r="AM28" s="137"/>
      <c r="AN28" s="137"/>
      <c r="AO28" s="122"/>
      <c r="AP28" s="122"/>
      <c r="AQ28" s="122"/>
      <c r="AR28" s="122"/>
      <c r="AS28" s="122"/>
      <c r="AT28" s="122"/>
    </row>
    <row r="29" spans="1:46" ht="24.75" customHeight="1" thickBot="1">
      <c r="A29" s="19" t="s">
        <v>45</v>
      </c>
      <c r="B29" s="24" t="s">
        <v>12</v>
      </c>
      <c r="C29" s="217">
        <v>13</v>
      </c>
      <c r="D29" s="218">
        <v>0</v>
      </c>
      <c r="E29" s="218">
        <v>1</v>
      </c>
      <c r="F29" s="219">
        <f>SUM(C29:E29)</f>
        <v>14</v>
      </c>
      <c r="G29" s="218">
        <v>14</v>
      </c>
      <c r="H29" s="220">
        <v>14</v>
      </c>
      <c r="I29" s="218">
        <v>1177141</v>
      </c>
      <c r="J29" s="218">
        <v>1103346.099170587</v>
      </c>
      <c r="K29" s="218">
        <v>1054582</v>
      </c>
      <c r="L29" s="218">
        <v>0</v>
      </c>
      <c r="M29" s="218">
        <v>50000</v>
      </c>
      <c r="N29" s="221">
        <f>SUM(K29:M29)</f>
        <v>1104582</v>
      </c>
      <c r="O29" s="218">
        <v>1001711.172018908</v>
      </c>
      <c r="P29" s="218">
        <v>1252383</v>
      </c>
      <c r="Q29" s="218">
        <v>162074.6047311048</v>
      </c>
      <c r="R29" s="218">
        <v>0</v>
      </c>
      <c r="S29" s="218">
        <v>0</v>
      </c>
      <c r="T29" s="218">
        <v>0</v>
      </c>
      <c r="U29" s="219">
        <f>SUM(R29:T29)</f>
        <v>0</v>
      </c>
      <c r="V29" s="218">
        <v>0</v>
      </c>
      <c r="W29" s="218">
        <v>0</v>
      </c>
      <c r="X29" s="218">
        <v>0</v>
      </c>
      <c r="Y29" s="219">
        <f>SUM(V29:X29)</f>
        <v>0</v>
      </c>
      <c r="Z29" s="218">
        <v>-4123.771694966777</v>
      </c>
      <c r="AA29" s="222">
        <v>-4123.771694966777</v>
      </c>
      <c r="AC29" s="223"/>
      <c r="AD29" s="218"/>
      <c r="AE29" s="218"/>
      <c r="AF29" s="218"/>
      <c r="AG29" s="218"/>
      <c r="AH29" s="218"/>
      <c r="AI29" s="218"/>
      <c r="AJ29" s="218"/>
      <c r="AK29" s="218"/>
      <c r="AL29" s="222"/>
      <c r="AM29" s="137"/>
      <c r="AN29" s="137"/>
      <c r="AO29" s="122"/>
      <c r="AP29" s="122"/>
      <c r="AQ29" s="122"/>
      <c r="AR29" s="122"/>
      <c r="AS29" s="122"/>
      <c r="AT29" s="122"/>
    </row>
    <row r="30" spans="1:46" ht="39" thickBot="1">
      <c r="A30" s="13" t="s">
        <v>46</v>
      </c>
      <c r="B30" s="3" t="s">
        <v>47</v>
      </c>
      <c r="C30" s="198">
        <f>SUM(C31:C32)</f>
        <v>12</v>
      </c>
      <c r="D30" s="199">
        <f>SUM(D31:D32)</f>
        <v>0</v>
      </c>
      <c r="E30" s="199">
        <f>SUM(E31:E32)</f>
        <v>3</v>
      </c>
      <c r="F30" s="200">
        <f>SUM(F31:F32)</f>
        <v>15</v>
      </c>
      <c r="G30" s="199">
        <f>SUM(G31:G32)</f>
        <v>15</v>
      </c>
      <c r="H30" s="140"/>
      <c r="I30" s="199">
        <f aca="true" t="shared" si="7" ref="I30:AA30">SUM(I31:I32)</f>
        <v>2805272</v>
      </c>
      <c r="J30" s="199">
        <f t="shared" si="7"/>
        <v>1942035.939196602</v>
      </c>
      <c r="K30" s="199">
        <f t="shared" si="7"/>
        <v>1427030</v>
      </c>
      <c r="L30" s="199">
        <f t="shared" si="7"/>
        <v>0</v>
      </c>
      <c r="M30" s="199">
        <f t="shared" si="7"/>
        <v>1290355</v>
      </c>
      <c r="N30" s="201">
        <f t="shared" si="7"/>
        <v>2717385</v>
      </c>
      <c r="O30" s="199">
        <f t="shared" si="7"/>
        <v>1827351.4267601885</v>
      </c>
      <c r="P30" s="199">
        <f t="shared" si="7"/>
        <v>2447775</v>
      </c>
      <c r="Q30" s="199">
        <f t="shared" si="7"/>
        <v>814068.9460995436</v>
      </c>
      <c r="R30" s="199">
        <f t="shared" si="7"/>
        <v>0</v>
      </c>
      <c r="S30" s="199">
        <f t="shared" si="7"/>
        <v>0</v>
      </c>
      <c r="T30" s="199">
        <f t="shared" si="7"/>
        <v>0</v>
      </c>
      <c r="U30" s="200">
        <f t="shared" si="7"/>
        <v>0</v>
      </c>
      <c r="V30" s="199">
        <f t="shared" si="7"/>
        <v>0</v>
      </c>
      <c r="W30" s="199">
        <f>SUM(W31:W32)</f>
        <v>0</v>
      </c>
      <c r="X30" s="199">
        <f>SUM(X31:X32)</f>
        <v>0</v>
      </c>
      <c r="Y30" s="200">
        <f t="shared" si="7"/>
        <v>0</v>
      </c>
      <c r="Z30" s="199">
        <f t="shared" si="7"/>
        <v>7311.860098214445</v>
      </c>
      <c r="AA30" s="202">
        <f t="shared" si="7"/>
        <v>7311.860098214445</v>
      </c>
      <c r="AC30" s="203">
        <f aca="true" t="shared" si="8" ref="AC30:AL30">SUM(AC31:AC32)</f>
        <v>0</v>
      </c>
      <c r="AD30" s="199">
        <f t="shared" si="8"/>
        <v>0</v>
      </c>
      <c r="AE30" s="199">
        <f t="shared" si="8"/>
        <v>0</v>
      </c>
      <c r="AF30" s="199">
        <f t="shared" si="8"/>
        <v>0</v>
      </c>
      <c r="AG30" s="199">
        <f t="shared" si="8"/>
        <v>0</v>
      </c>
      <c r="AH30" s="199">
        <f t="shared" si="8"/>
        <v>0</v>
      </c>
      <c r="AI30" s="199">
        <f t="shared" si="8"/>
        <v>0</v>
      </c>
      <c r="AJ30" s="199">
        <f t="shared" si="8"/>
        <v>0</v>
      </c>
      <c r="AK30" s="199">
        <f t="shared" si="8"/>
        <v>0</v>
      </c>
      <c r="AL30" s="202">
        <f t="shared" si="8"/>
        <v>0</v>
      </c>
      <c r="AM30" s="137"/>
      <c r="AN30" s="137"/>
      <c r="AO30" s="122"/>
      <c r="AP30" s="122"/>
      <c r="AQ30" s="122"/>
      <c r="AR30" s="122"/>
      <c r="AS30" s="122"/>
      <c r="AT30" s="122"/>
    </row>
    <row r="31" spans="1:46" ht="30">
      <c r="A31" s="18"/>
      <c r="B31" s="6" t="s">
        <v>48</v>
      </c>
      <c r="C31" s="224">
        <v>8</v>
      </c>
      <c r="D31" s="225">
        <v>0</v>
      </c>
      <c r="E31" s="225">
        <v>1</v>
      </c>
      <c r="F31" s="226">
        <f>SUM(C31:E31)</f>
        <v>9</v>
      </c>
      <c r="G31" s="225">
        <v>9</v>
      </c>
      <c r="H31" s="148"/>
      <c r="I31" s="225">
        <v>1144953</v>
      </c>
      <c r="J31" s="225">
        <v>1108944.099196602</v>
      </c>
      <c r="K31" s="225">
        <v>1047641</v>
      </c>
      <c r="L31" s="225">
        <v>0</v>
      </c>
      <c r="M31" s="225">
        <v>9426</v>
      </c>
      <c r="N31" s="227">
        <f>SUM(K31:M31)</f>
        <v>1057067</v>
      </c>
      <c r="O31" s="225">
        <v>994259.5867601886</v>
      </c>
      <c r="P31" s="225">
        <v>1045369</v>
      </c>
      <c r="Q31" s="225">
        <v>78509.17711324233</v>
      </c>
      <c r="R31" s="225">
        <v>0</v>
      </c>
      <c r="S31" s="225">
        <v>0</v>
      </c>
      <c r="T31" s="225">
        <v>0</v>
      </c>
      <c r="U31" s="226">
        <f>SUM(R31:T31)</f>
        <v>0</v>
      </c>
      <c r="V31" s="225">
        <v>0</v>
      </c>
      <c r="W31" s="225">
        <v>0</v>
      </c>
      <c r="X31" s="225">
        <v>0</v>
      </c>
      <c r="Y31" s="226">
        <f>SUM(V31:X31)</f>
        <v>0</v>
      </c>
      <c r="Z31" s="225">
        <v>-690.2203052855566</v>
      </c>
      <c r="AA31" s="228">
        <v>-690.2203052855566</v>
      </c>
      <c r="AC31" s="229"/>
      <c r="AD31" s="225"/>
      <c r="AE31" s="225"/>
      <c r="AF31" s="225"/>
      <c r="AG31" s="225"/>
      <c r="AH31" s="225"/>
      <c r="AI31" s="225"/>
      <c r="AJ31" s="225"/>
      <c r="AK31" s="225"/>
      <c r="AL31" s="228"/>
      <c r="AM31" s="137"/>
      <c r="AN31" s="137"/>
      <c r="AO31" s="122"/>
      <c r="AP31" s="122"/>
      <c r="AQ31" s="122"/>
      <c r="AR31" s="122"/>
      <c r="AS31" s="122"/>
      <c r="AT31" s="122"/>
    </row>
    <row r="32" spans="1:46" ht="45.75" thickBot="1">
      <c r="A32" s="16"/>
      <c r="B32" s="23" t="s">
        <v>49</v>
      </c>
      <c r="C32" s="192">
        <v>4</v>
      </c>
      <c r="D32" s="193">
        <v>0</v>
      </c>
      <c r="E32" s="193">
        <v>2</v>
      </c>
      <c r="F32" s="194">
        <f>SUM(C32:E32)</f>
        <v>6</v>
      </c>
      <c r="G32" s="193">
        <v>6</v>
      </c>
      <c r="H32" s="155"/>
      <c r="I32" s="193">
        <v>1660319</v>
      </c>
      <c r="J32" s="193">
        <v>833091.84</v>
      </c>
      <c r="K32" s="193">
        <v>379389</v>
      </c>
      <c r="L32" s="193">
        <v>0</v>
      </c>
      <c r="M32" s="193">
        <v>1280929</v>
      </c>
      <c r="N32" s="195">
        <f>SUM(K32:M32)</f>
        <v>1660318</v>
      </c>
      <c r="O32" s="193">
        <v>833091.84</v>
      </c>
      <c r="P32" s="193">
        <v>1402406</v>
      </c>
      <c r="Q32" s="193">
        <v>735559.7689863013</v>
      </c>
      <c r="R32" s="193">
        <v>0</v>
      </c>
      <c r="S32" s="193">
        <v>0</v>
      </c>
      <c r="T32" s="193">
        <v>0</v>
      </c>
      <c r="U32" s="194">
        <f>SUM(R32:T32)</f>
        <v>0</v>
      </c>
      <c r="V32" s="193">
        <v>0</v>
      </c>
      <c r="W32" s="193">
        <v>0</v>
      </c>
      <c r="X32" s="193">
        <v>0</v>
      </c>
      <c r="Y32" s="194">
        <f>SUM(V32:X32)</f>
        <v>0</v>
      </c>
      <c r="Z32" s="193">
        <v>8002.080403500002</v>
      </c>
      <c r="AA32" s="196">
        <v>8002.080403500002</v>
      </c>
      <c r="AC32" s="197"/>
      <c r="AD32" s="193"/>
      <c r="AE32" s="193"/>
      <c r="AF32" s="193"/>
      <c r="AG32" s="193"/>
      <c r="AH32" s="193"/>
      <c r="AI32" s="193"/>
      <c r="AJ32" s="193"/>
      <c r="AK32" s="193"/>
      <c r="AL32" s="196"/>
      <c r="AM32" s="137"/>
      <c r="AN32" s="137"/>
      <c r="AO32" s="122"/>
      <c r="AP32" s="122"/>
      <c r="AQ32" s="122"/>
      <c r="AR32" s="122"/>
      <c r="AS32" s="122"/>
      <c r="AT32" s="122"/>
    </row>
    <row r="33" spans="1:46" ht="26.25" thickBot="1">
      <c r="A33" s="13" t="s">
        <v>50</v>
      </c>
      <c r="B33" s="3" t="s">
        <v>13</v>
      </c>
      <c r="C33" s="186">
        <v>15</v>
      </c>
      <c r="D33" s="187">
        <v>0</v>
      </c>
      <c r="E33" s="187">
        <v>21</v>
      </c>
      <c r="F33" s="188">
        <f>SUM(C33:E33)</f>
        <v>36</v>
      </c>
      <c r="G33" s="187">
        <v>27</v>
      </c>
      <c r="H33" s="187">
        <v>11</v>
      </c>
      <c r="I33" s="187">
        <v>182809</v>
      </c>
      <c r="J33" s="187">
        <v>85383.80411146491</v>
      </c>
      <c r="K33" s="187">
        <v>116730</v>
      </c>
      <c r="L33" s="187">
        <v>0</v>
      </c>
      <c r="M33" s="187">
        <v>61970</v>
      </c>
      <c r="N33" s="189">
        <f>SUM(K33:M33)</f>
        <v>178700</v>
      </c>
      <c r="O33" s="187">
        <v>83329.0091114649</v>
      </c>
      <c r="P33" s="187">
        <v>198028</v>
      </c>
      <c r="Q33" s="187">
        <v>109536.35455831488</v>
      </c>
      <c r="R33" s="187">
        <v>0</v>
      </c>
      <c r="S33" s="187">
        <v>0</v>
      </c>
      <c r="T33" s="187">
        <v>0</v>
      </c>
      <c r="U33" s="188">
        <f>SUM(R33:T33)</f>
        <v>0</v>
      </c>
      <c r="V33" s="187">
        <v>0</v>
      </c>
      <c r="W33" s="187">
        <v>0</v>
      </c>
      <c r="X33" s="187">
        <v>0</v>
      </c>
      <c r="Y33" s="188">
        <f>SUM(V33:X33)</f>
        <v>0</v>
      </c>
      <c r="Z33" s="187">
        <v>14535.548083462</v>
      </c>
      <c r="AA33" s="190">
        <v>8129.881083462</v>
      </c>
      <c r="AC33" s="191">
        <v>23462</v>
      </c>
      <c r="AD33" s="187">
        <v>11731.0875</v>
      </c>
      <c r="AE33" s="187">
        <v>23462</v>
      </c>
      <c r="AF33" s="187">
        <v>11731.0875</v>
      </c>
      <c r="AG33" s="187">
        <v>11956</v>
      </c>
      <c r="AH33" s="187">
        <v>5977.966369863015</v>
      </c>
      <c r="AI33" s="187"/>
      <c r="AJ33" s="187"/>
      <c r="AK33" s="187">
        <v>586.5456250000001</v>
      </c>
      <c r="AL33" s="190">
        <v>586.5456250000001</v>
      </c>
      <c r="AM33" s="137"/>
      <c r="AN33" s="137"/>
      <c r="AO33" s="122"/>
      <c r="AP33" s="122"/>
      <c r="AQ33" s="122"/>
      <c r="AR33" s="122"/>
      <c r="AS33" s="122"/>
      <c r="AT33" s="122"/>
    </row>
    <row r="34" spans="1:46" ht="39" thickBot="1">
      <c r="A34" s="13" t="s">
        <v>51</v>
      </c>
      <c r="B34" s="3" t="s">
        <v>14</v>
      </c>
      <c r="C34" s="198">
        <f>SUM(C35:C36)</f>
        <v>13</v>
      </c>
      <c r="D34" s="199">
        <f>SUM(D35:D36)</f>
        <v>0</v>
      </c>
      <c r="E34" s="199">
        <f>SUM(E35:E36)</f>
        <v>1</v>
      </c>
      <c r="F34" s="200">
        <f>SUM(F35:F36)</f>
        <v>14</v>
      </c>
      <c r="G34" s="199">
        <f>SUM(G35:G36)</f>
        <v>10</v>
      </c>
      <c r="H34" s="162"/>
      <c r="I34" s="199">
        <f aca="true" t="shared" si="9" ref="I34:AA34">SUM(I35:I36)</f>
        <v>85445</v>
      </c>
      <c r="J34" s="199">
        <f t="shared" si="9"/>
        <v>42356.902546</v>
      </c>
      <c r="K34" s="199">
        <f t="shared" si="9"/>
        <v>80004</v>
      </c>
      <c r="L34" s="199">
        <f t="shared" si="9"/>
        <v>0</v>
      </c>
      <c r="M34" s="199">
        <f t="shared" si="9"/>
        <v>5441</v>
      </c>
      <c r="N34" s="201">
        <f t="shared" si="9"/>
        <v>85445</v>
      </c>
      <c r="O34" s="199">
        <f t="shared" si="9"/>
        <v>42356.902546</v>
      </c>
      <c r="P34" s="199">
        <f t="shared" si="9"/>
        <v>36283</v>
      </c>
      <c r="Q34" s="199">
        <f t="shared" si="9"/>
        <v>18410.756846546617</v>
      </c>
      <c r="R34" s="199">
        <f t="shared" si="9"/>
        <v>40052</v>
      </c>
      <c r="S34" s="199">
        <f t="shared" si="9"/>
        <v>0</v>
      </c>
      <c r="T34" s="199">
        <f t="shared" si="9"/>
        <v>0</v>
      </c>
      <c r="U34" s="200">
        <f t="shared" si="9"/>
        <v>40052</v>
      </c>
      <c r="V34" s="199">
        <f t="shared" si="9"/>
        <v>20026</v>
      </c>
      <c r="W34" s="199">
        <f>SUM(W35:W36)</f>
        <v>0</v>
      </c>
      <c r="X34" s="199">
        <f>SUM(X35:X36)</f>
        <v>0</v>
      </c>
      <c r="Y34" s="200">
        <f t="shared" si="9"/>
        <v>20026</v>
      </c>
      <c r="Z34" s="199">
        <f t="shared" si="9"/>
        <v>41787.929525325</v>
      </c>
      <c r="AA34" s="202">
        <f t="shared" si="9"/>
        <v>21761.929525325002</v>
      </c>
      <c r="AC34" s="203">
        <f aca="true" t="shared" si="10" ref="AC34:AL34">SUM(AC35:AC36)</f>
        <v>0</v>
      </c>
      <c r="AD34" s="199">
        <f t="shared" si="10"/>
        <v>0</v>
      </c>
      <c r="AE34" s="199">
        <f t="shared" si="10"/>
        <v>0</v>
      </c>
      <c r="AF34" s="199">
        <f t="shared" si="10"/>
        <v>0</v>
      </c>
      <c r="AG34" s="199">
        <f t="shared" si="10"/>
        <v>0</v>
      </c>
      <c r="AH34" s="199">
        <f t="shared" si="10"/>
        <v>0</v>
      </c>
      <c r="AI34" s="199">
        <f t="shared" si="10"/>
        <v>0</v>
      </c>
      <c r="AJ34" s="199">
        <f t="shared" si="10"/>
        <v>0</v>
      </c>
      <c r="AK34" s="199">
        <f t="shared" si="10"/>
        <v>0</v>
      </c>
      <c r="AL34" s="202">
        <f t="shared" si="10"/>
        <v>0</v>
      </c>
      <c r="AM34" s="137"/>
      <c r="AN34" s="137"/>
      <c r="AO34" s="122"/>
      <c r="AP34" s="122"/>
      <c r="AQ34" s="122"/>
      <c r="AR34" s="122"/>
      <c r="AS34" s="122"/>
      <c r="AT34" s="122"/>
    </row>
    <row r="35" spans="1:46" ht="30">
      <c r="A35" s="18"/>
      <c r="B35" s="8" t="s">
        <v>52</v>
      </c>
      <c r="C35" s="173">
        <v>0</v>
      </c>
      <c r="D35" s="174">
        <v>0</v>
      </c>
      <c r="E35" s="174">
        <v>0</v>
      </c>
      <c r="F35" s="175">
        <f>SUM(C35:E35)</f>
        <v>0</v>
      </c>
      <c r="G35" s="174">
        <v>0</v>
      </c>
      <c r="H35" s="176"/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7">
        <f>SUM(K35:M35)</f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75">
        <f>SUM(R35:T35)</f>
        <v>0</v>
      </c>
      <c r="V35" s="174">
        <v>0</v>
      </c>
      <c r="W35" s="174">
        <v>0</v>
      </c>
      <c r="X35" s="174">
        <v>0</v>
      </c>
      <c r="Y35" s="175">
        <f>SUM(V35:X35)</f>
        <v>0</v>
      </c>
      <c r="Z35" s="174">
        <v>0</v>
      </c>
      <c r="AA35" s="178">
        <v>0</v>
      </c>
      <c r="AC35" s="179"/>
      <c r="AD35" s="174"/>
      <c r="AE35" s="174"/>
      <c r="AF35" s="174"/>
      <c r="AG35" s="174"/>
      <c r="AH35" s="174"/>
      <c r="AI35" s="174"/>
      <c r="AJ35" s="174"/>
      <c r="AK35" s="174"/>
      <c r="AL35" s="178"/>
      <c r="AM35" s="137"/>
      <c r="AN35" s="137"/>
      <c r="AO35" s="122"/>
      <c r="AP35" s="122"/>
      <c r="AQ35" s="122"/>
      <c r="AR35" s="122"/>
      <c r="AS35" s="122"/>
      <c r="AT35" s="122"/>
    </row>
    <row r="36" spans="1:46" ht="45.75" thickBot="1">
      <c r="A36" s="16"/>
      <c r="B36" s="23" t="s">
        <v>53</v>
      </c>
      <c r="C36" s="192">
        <v>13</v>
      </c>
      <c r="D36" s="193">
        <v>0</v>
      </c>
      <c r="E36" s="193">
        <v>1</v>
      </c>
      <c r="F36" s="194">
        <f>SUM(C36:E36)</f>
        <v>14</v>
      </c>
      <c r="G36" s="193">
        <v>10</v>
      </c>
      <c r="H36" s="230"/>
      <c r="I36" s="193">
        <v>85445</v>
      </c>
      <c r="J36" s="193">
        <v>42356.902546</v>
      </c>
      <c r="K36" s="193">
        <v>80004</v>
      </c>
      <c r="L36" s="193">
        <v>0</v>
      </c>
      <c r="M36" s="193">
        <v>5441</v>
      </c>
      <c r="N36" s="195">
        <f>SUM(K36:M36)</f>
        <v>85445</v>
      </c>
      <c r="O36" s="193">
        <v>42356.902546</v>
      </c>
      <c r="P36" s="193">
        <v>36283</v>
      </c>
      <c r="Q36" s="193">
        <v>18410.756846546617</v>
      </c>
      <c r="R36" s="193">
        <v>40052</v>
      </c>
      <c r="S36" s="193">
        <v>0</v>
      </c>
      <c r="T36" s="193">
        <v>0</v>
      </c>
      <c r="U36" s="194">
        <f>SUM(R36:T36)</f>
        <v>40052</v>
      </c>
      <c r="V36" s="193">
        <v>20026</v>
      </c>
      <c r="W36" s="193">
        <v>0</v>
      </c>
      <c r="X36" s="193">
        <v>0</v>
      </c>
      <c r="Y36" s="194">
        <f>SUM(V36:X36)</f>
        <v>20026</v>
      </c>
      <c r="Z36" s="193">
        <v>41787.929525325</v>
      </c>
      <c r="AA36" s="196">
        <v>21761.929525325002</v>
      </c>
      <c r="AC36" s="197"/>
      <c r="AD36" s="193"/>
      <c r="AE36" s="193"/>
      <c r="AF36" s="193"/>
      <c r="AG36" s="193"/>
      <c r="AH36" s="193"/>
      <c r="AI36" s="193"/>
      <c r="AJ36" s="193"/>
      <c r="AK36" s="193"/>
      <c r="AL36" s="196"/>
      <c r="AM36" s="137"/>
      <c r="AN36" s="137"/>
      <c r="AO36" s="122"/>
      <c r="AP36" s="122"/>
      <c r="AQ36" s="122"/>
      <c r="AR36" s="122"/>
      <c r="AS36" s="122"/>
      <c r="AT36" s="122"/>
    </row>
    <row r="37" spans="1:46" ht="15.75" thickBot="1">
      <c r="A37" s="13" t="s">
        <v>54</v>
      </c>
      <c r="B37" s="3" t="s">
        <v>5</v>
      </c>
      <c r="C37" s="231">
        <v>422</v>
      </c>
      <c r="D37" s="232">
        <v>174</v>
      </c>
      <c r="E37" s="232">
        <v>3</v>
      </c>
      <c r="F37" s="233">
        <f>SUM(C37:E37)</f>
        <v>599</v>
      </c>
      <c r="G37" s="232">
        <v>104</v>
      </c>
      <c r="H37" s="172"/>
      <c r="I37" s="232">
        <v>756600</v>
      </c>
      <c r="J37" s="232">
        <v>497506.79748045</v>
      </c>
      <c r="K37" s="232">
        <v>753059</v>
      </c>
      <c r="L37" s="232">
        <v>3511</v>
      </c>
      <c r="M37" s="232">
        <v>30</v>
      </c>
      <c r="N37" s="234">
        <f>SUM(K37:M37)</f>
        <v>756600</v>
      </c>
      <c r="O37" s="232">
        <v>497506.79748045</v>
      </c>
      <c r="P37" s="232">
        <v>549303</v>
      </c>
      <c r="Q37" s="232">
        <v>243810.00389248622</v>
      </c>
      <c r="R37" s="232">
        <v>6941</v>
      </c>
      <c r="S37" s="232">
        <v>0</v>
      </c>
      <c r="T37" s="232">
        <v>0</v>
      </c>
      <c r="U37" s="233">
        <f>SUM(R37:T37)</f>
        <v>6941</v>
      </c>
      <c r="V37" s="232">
        <v>3470.54</v>
      </c>
      <c r="W37" s="232">
        <v>0</v>
      </c>
      <c r="X37" s="232">
        <v>0</v>
      </c>
      <c r="Y37" s="233">
        <f>SUM(V37:X37)</f>
        <v>3470.54</v>
      </c>
      <c r="Z37" s="232">
        <v>10206.595320203447</v>
      </c>
      <c r="AA37" s="235">
        <v>6536.135320203448</v>
      </c>
      <c r="AC37" s="236"/>
      <c r="AD37" s="232"/>
      <c r="AE37" s="232"/>
      <c r="AF37" s="232"/>
      <c r="AG37" s="232"/>
      <c r="AH37" s="232"/>
      <c r="AI37" s="232"/>
      <c r="AJ37" s="232"/>
      <c r="AK37" s="232"/>
      <c r="AL37" s="235"/>
      <c r="AM37" s="137"/>
      <c r="AN37" s="137"/>
      <c r="AO37" s="122"/>
      <c r="AP37" s="122"/>
      <c r="AQ37" s="122"/>
      <c r="AR37" s="122"/>
      <c r="AS37" s="122"/>
      <c r="AT37" s="122"/>
    </row>
    <row r="38" spans="1:46" ht="26.25" thickBot="1">
      <c r="A38" s="13" t="s">
        <v>55</v>
      </c>
      <c r="B38" s="3" t="s">
        <v>56</v>
      </c>
      <c r="C38" s="186">
        <v>718</v>
      </c>
      <c r="D38" s="187">
        <v>2356</v>
      </c>
      <c r="E38" s="187">
        <v>54</v>
      </c>
      <c r="F38" s="188">
        <f>SUM(C38:E38)</f>
        <v>3128</v>
      </c>
      <c r="G38" s="187">
        <v>2695</v>
      </c>
      <c r="H38" s="216"/>
      <c r="I38" s="187">
        <v>16269314</v>
      </c>
      <c r="J38" s="187">
        <v>12978163.770939132</v>
      </c>
      <c r="K38" s="187">
        <v>14801016</v>
      </c>
      <c r="L38" s="187">
        <v>648434</v>
      </c>
      <c r="M38" s="187">
        <v>596029</v>
      </c>
      <c r="N38" s="189">
        <f>SUM(K38:M38)</f>
        <v>16045479</v>
      </c>
      <c r="O38" s="187">
        <v>12919468.507547664</v>
      </c>
      <c r="P38" s="187">
        <v>9521156</v>
      </c>
      <c r="Q38" s="187">
        <v>2372774.4677672484</v>
      </c>
      <c r="R38" s="187">
        <v>19809639</v>
      </c>
      <c r="S38" s="187">
        <v>21189</v>
      </c>
      <c r="T38" s="187">
        <v>36013</v>
      </c>
      <c r="U38" s="188">
        <f>SUM(R38:T38)</f>
        <v>19866841</v>
      </c>
      <c r="V38" s="187">
        <v>129078.07400000095</v>
      </c>
      <c r="W38" s="187">
        <v>13369.5</v>
      </c>
      <c r="X38" s="187">
        <v>30579.17772</v>
      </c>
      <c r="Y38" s="188">
        <f>SUM(V38:X38)</f>
        <v>173026.75172000096</v>
      </c>
      <c r="Z38" s="187">
        <v>20190832.814495385</v>
      </c>
      <c r="AA38" s="190">
        <v>335377.4548263809</v>
      </c>
      <c r="AC38" s="191">
        <v>746641</v>
      </c>
      <c r="AD38" s="187">
        <v>746641</v>
      </c>
      <c r="AE38" s="187">
        <v>746641</v>
      </c>
      <c r="AF38" s="187">
        <v>746641</v>
      </c>
      <c r="AG38" s="187">
        <v>6183301</v>
      </c>
      <c r="AH38" s="187">
        <v>0</v>
      </c>
      <c r="AI38" s="187"/>
      <c r="AJ38" s="187"/>
      <c r="AK38" s="187"/>
      <c r="AL38" s="190"/>
      <c r="AM38" s="137"/>
      <c r="AN38" s="137"/>
      <c r="AO38" s="122"/>
      <c r="AP38" s="122"/>
      <c r="AQ38" s="122"/>
      <c r="AR38" s="122"/>
      <c r="AS38" s="122"/>
      <c r="AT38" s="122"/>
    </row>
    <row r="39" spans="1:46" ht="15.75" thickBot="1">
      <c r="A39" s="13" t="s">
        <v>57</v>
      </c>
      <c r="B39" s="3" t="s">
        <v>6</v>
      </c>
      <c r="C39" s="186">
        <v>102</v>
      </c>
      <c r="D39" s="187">
        <v>19914</v>
      </c>
      <c r="E39" s="187">
        <v>4</v>
      </c>
      <c r="F39" s="188">
        <f>SUM(C39:E39)</f>
        <v>20020</v>
      </c>
      <c r="G39" s="187">
        <v>19280</v>
      </c>
      <c r="H39" s="216"/>
      <c r="I39" s="187">
        <v>1116778</v>
      </c>
      <c r="J39" s="187">
        <v>523810.22942072</v>
      </c>
      <c r="K39" s="187">
        <v>585064</v>
      </c>
      <c r="L39" s="187">
        <v>506608</v>
      </c>
      <c r="M39" s="187">
        <v>23138</v>
      </c>
      <c r="N39" s="189">
        <f>SUM(K39:M39)</f>
        <v>1114810</v>
      </c>
      <c r="O39" s="187">
        <v>523810.22942072</v>
      </c>
      <c r="P39" s="187">
        <v>670503</v>
      </c>
      <c r="Q39" s="187">
        <v>247886.8487055839</v>
      </c>
      <c r="R39" s="187">
        <v>0</v>
      </c>
      <c r="S39" s="187">
        <v>14709</v>
      </c>
      <c r="T39" s="187">
        <v>0</v>
      </c>
      <c r="U39" s="188">
        <f>SUM(R39:T39)</f>
        <v>14709</v>
      </c>
      <c r="V39" s="187">
        <v>0</v>
      </c>
      <c r="W39" s="187">
        <v>14709</v>
      </c>
      <c r="X39" s="187">
        <v>0</v>
      </c>
      <c r="Y39" s="188">
        <f>SUM(V39:X39)</f>
        <v>14709</v>
      </c>
      <c r="Z39" s="187">
        <v>37780.26464081929</v>
      </c>
      <c r="AA39" s="190">
        <v>37780.26464081929</v>
      </c>
      <c r="AC39" s="191"/>
      <c r="AD39" s="187"/>
      <c r="AE39" s="187"/>
      <c r="AF39" s="187"/>
      <c r="AG39" s="187"/>
      <c r="AH39" s="187"/>
      <c r="AI39" s="187"/>
      <c r="AJ39" s="187"/>
      <c r="AK39" s="187"/>
      <c r="AL39" s="190"/>
      <c r="AM39" s="137"/>
      <c r="AN39" s="137"/>
      <c r="AO39" s="122"/>
      <c r="AP39" s="122"/>
      <c r="AQ39" s="122"/>
      <c r="AR39" s="122"/>
      <c r="AS39" s="122"/>
      <c r="AT39" s="122"/>
    </row>
    <row r="40" spans="1:46" ht="15.75" thickBot="1">
      <c r="A40" s="13" t="s">
        <v>58</v>
      </c>
      <c r="B40" s="3" t="s">
        <v>7</v>
      </c>
      <c r="C40" s="138">
        <f>SUM(C41:C43)</f>
        <v>766</v>
      </c>
      <c r="D40" s="139">
        <f>SUM(D41:D43)</f>
        <v>0</v>
      </c>
      <c r="E40" s="139">
        <f>SUM(E41:E43)</f>
        <v>1</v>
      </c>
      <c r="F40" s="142">
        <f>SUM(F41:F43)</f>
        <v>767</v>
      </c>
      <c r="G40" s="139">
        <f>SUM(G41:G43)</f>
        <v>241</v>
      </c>
      <c r="H40" s="216"/>
      <c r="I40" s="139">
        <f aca="true" t="shared" si="11" ref="I40:AA40">SUM(I41:I43)</f>
        <v>914420</v>
      </c>
      <c r="J40" s="139">
        <f t="shared" si="11"/>
        <v>621190.4516797999</v>
      </c>
      <c r="K40" s="139">
        <f t="shared" si="11"/>
        <v>912108</v>
      </c>
      <c r="L40" s="139">
        <f t="shared" si="11"/>
        <v>0</v>
      </c>
      <c r="M40" s="139">
        <f t="shared" si="11"/>
        <v>833</v>
      </c>
      <c r="N40" s="141">
        <f t="shared" si="11"/>
        <v>912941</v>
      </c>
      <c r="O40" s="139">
        <f t="shared" si="11"/>
        <v>624413.1142805801</v>
      </c>
      <c r="P40" s="139">
        <f t="shared" si="11"/>
        <v>560980</v>
      </c>
      <c r="Q40" s="139">
        <f t="shared" si="11"/>
        <v>151084.6846182735</v>
      </c>
      <c r="R40" s="139">
        <f t="shared" si="11"/>
        <v>544493</v>
      </c>
      <c r="S40" s="139">
        <f t="shared" si="11"/>
        <v>0</v>
      </c>
      <c r="T40" s="139">
        <f t="shared" si="11"/>
        <v>0</v>
      </c>
      <c r="U40" s="142">
        <f t="shared" si="11"/>
        <v>544493</v>
      </c>
      <c r="V40" s="139">
        <f t="shared" si="11"/>
        <v>154530.174</v>
      </c>
      <c r="W40" s="139">
        <f>SUM(W41:W43)</f>
        <v>0</v>
      </c>
      <c r="X40" s="139">
        <f>SUM(X41:X43)</f>
        <v>0</v>
      </c>
      <c r="Y40" s="142">
        <f t="shared" si="11"/>
        <v>154530.174</v>
      </c>
      <c r="Z40" s="139">
        <f t="shared" si="11"/>
        <v>-451.1543910667988</v>
      </c>
      <c r="AA40" s="143">
        <f t="shared" si="11"/>
        <v>-50451.154391066775</v>
      </c>
      <c r="AC40" s="144">
        <f aca="true" t="shared" si="12" ref="AC40:AL40">SUM(AC41:AC43)</f>
        <v>0</v>
      </c>
      <c r="AD40" s="139">
        <f t="shared" si="12"/>
        <v>0</v>
      </c>
      <c r="AE40" s="139">
        <f t="shared" si="12"/>
        <v>0</v>
      </c>
      <c r="AF40" s="139">
        <f t="shared" si="12"/>
        <v>0</v>
      </c>
      <c r="AG40" s="139">
        <f t="shared" si="12"/>
        <v>0</v>
      </c>
      <c r="AH40" s="139">
        <f t="shared" si="12"/>
        <v>0</v>
      </c>
      <c r="AI40" s="139">
        <f t="shared" si="12"/>
        <v>0</v>
      </c>
      <c r="AJ40" s="139">
        <f t="shared" si="12"/>
        <v>0</v>
      </c>
      <c r="AK40" s="139">
        <f t="shared" si="12"/>
        <v>0</v>
      </c>
      <c r="AL40" s="143">
        <f t="shared" si="12"/>
        <v>0</v>
      </c>
      <c r="AM40" s="137"/>
      <c r="AN40" s="137"/>
      <c r="AO40" s="122"/>
      <c r="AP40" s="122"/>
      <c r="AQ40" s="122"/>
      <c r="AR40" s="122"/>
      <c r="AS40" s="122"/>
      <c r="AT40" s="122"/>
    </row>
    <row r="41" spans="1:46" ht="30">
      <c r="A41" s="14"/>
      <c r="B41" s="9" t="s">
        <v>59</v>
      </c>
      <c r="C41" s="237">
        <v>93</v>
      </c>
      <c r="D41" s="238">
        <v>0</v>
      </c>
      <c r="E41" s="238">
        <v>0</v>
      </c>
      <c r="F41" s="239">
        <f>SUM(C41:E41)</f>
        <v>93</v>
      </c>
      <c r="G41" s="238">
        <v>16</v>
      </c>
      <c r="H41" s="176"/>
      <c r="I41" s="238">
        <v>203301</v>
      </c>
      <c r="J41" s="238">
        <v>140557.9805</v>
      </c>
      <c r="K41" s="238">
        <v>202893</v>
      </c>
      <c r="L41" s="238">
        <v>0</v>
      </c>
      <c r="M41" s="238">
        <v>0</v>
      </c>
      <c r="N41" s="240">
        <f>SUM(K41:M41)</f>
        <v>202893</v>
      </c>
      <c r="O41" s="238">
        <v>141324.02743150684</v>
      </c>
      <c r="P41" s="238">
        <v>220761</v>
      </c>
      <c r="Q41" s="238">
        <v>68705.80424046968</v>
      </c>
      <c r="R41" s="238">
        <v>0</v>
      </c>
      <c r="S41" s="238">
        <v>0</v>
      </c>
      <c r="T41" s="238">
        <v>0</v>
      </c>
      <c r="U41" s="239">
        <f>SUM(R41:T41)</f>
        <v>0</v>
      </c>
      <c r="V41" s="238">
        <v>0</v>
      </c>
      <c r="W41" s="238">
        <v>0</v>
      </c>
      <c r="X41" s="238">
        <v>0</v>
      </c>
      <c r="Y41" s="239">
        <f>SUM(V41:X41)</f>
        <v>0</v>
      </c>
      <c r="Z41" s="238">
        <v>-666.8325880839184</v>
      </c>
      <c r="AA41" s="241">
        <v>-666.8325880839184</v>
      </c>
      <c r="AC41" s="242"/>
      <c r="AD41" s="238"/>
      <c r="AE41" s="238"/>
      <c r="AF41" s="238"/>
      <c r="AG41" s="238"/>
      <c r="AH41" s="238"/>
      <c r="AI41" s="238"/>
      <c r="AJ41" s="238"/>
      <c r="AK41" s="238"/>
      <c r="AL41" s="241"/>
      <c r="AM41" s="137"/>
      <c r="AN41" s="137"/>
      <c r="AO41" s="122"/>
      <c r="AP41" s="122"/>
      <c r="AQ41" s="122"/>
      <c r="AR41" s="122"/>
      <c r="AS41" s="122"/>
      <c r="AT41" s="122"/>
    </row>
    <row r="42" spans="1:46" ht="30">
      <c r="A42" s="15"/>
      <c r="B42" s="7" t="s">
        <v>60</v>
      </c>
      <c r="C42" s="204">
        <v>661</v>
      </c>
      <c r="D42" s="205">
        <v>0</v>
      </c>
      <c r="E42" s="205">
        <v>0</v>
      </c>
      <c r="F42" s="206">
        <f>SUM(C42:E42)</f>
        <v>661</v>
      </c>
      <c r="G42" s="205">
        <v>215</v>
      </c>
      <c r="H42" s="155"/>
      <c r="I42" s="205">
        <v>688212</v>
      </c>
      <c r="J42" s="205">
        <v>464551.4612461999</v>
      </c>
      <c r="K42" s="205">
        <v>687527</v>
      </c>
      <c r="L42" s="205">
        <v>0</v>
      </c>
      <c r="M42" s="205">
        <v>0</v>
      </c>
      <c r="N42" s="207">
        <f>SUM(K42:M42)</f>
        <v>687527</v>
      </c>
      <c r="O42" s="205">
        <v>466928.33392917184</v>
      </c>
      <c r="P42" s="205">
        <v>320562</v>
      </c>
      <c r="Q42" s="205">
        <v>74832.17754299284</v>
      </c>
      <c r="R42" s="205">
        <v>544493</v>
      </c>
      <c r="S42" s="205">
        <v>0</v>
      </c>
      <c r="T42" s="205">
        <v>0</v>
      </c>
      <c r="U42" s="206">
        <f>SUM(R42:T42)</f>
        <v>544493</v>
      </c>
      <c r="V42" s="205">
        <v>154530.174</v>
      </c>
      <c r="W42" s="205">
        <v>0</v>
      </c>
      <c r="X42" s="205">
        <v>0</v>
      </c>
      <c r="Y42" s="206">
        <f>SUM(V42:X42)</f>
        <v>154530.174</v>
      </c>
      <c r="Z42" s="205">
        <v>7449.658624317359</v>
      </c>
      <c r="AA42" s="208">
        <v>-42550.34137568262</v>
      </c>
      <c r="AC42" s="209"/>
      <c r="AD42" s="205"/>
      <c r="AE42" s="205"/>
      <c r="AF42" s="205"/>
      <c r="AG42" s="205"/>
      <c r="AH42" s="205"/>
      <c r="AI42" s="205"/>
      <c r="AJ42" s="205"/>
      <c r="AK42" s="205"/>
      <c r="AL42" s="208"/>
      <c r="AM42" s="137"/>
      <c r="AN42" s="137"/>
      <c r="AO42" s="122"/>
      <c r="AP42" s="122"/>
      <c r="AQ42" s="122"/>
      <c r="AR42" s="122"/>
      <c r="AS42" s="122"/>
      <c r="AT42" s="122"/>
    </row>
    <row r="43" spans="1:46" ht="15.75" thickBot="1">
      <c r="A43" s="16"/>
      <c r="B43" s="25" t="s">
        <v>61</v>
      </c>
      <c r="C43" s="210">
        <v>12</v>
      </c>
      <c r="D43" s="211">
        <v>0</v>
      </c>
      <c r="E43" s="211">
        <v>1</v>
      </c>
      <c r="F43" s="212">
        <f>SUM(C43:E43)</f>
        <v>13</v>
      </c>
      <c r="G43" s="211">
        <v>10</v>
      </c>
      <c r="H43" s="162"/>
      <c r="I43" s="211">
        <v>22907</v>
      </c>
      <c r="J43" s="211">
        <v>16081.0099336</v>
      </c>
      <c r="K43" s="211">
        <v>21688</v>
      </c>
      <c r="L43" s="211">
        <v>0</v>
      </c>
      <c r="M43" s="211">
        <v>833</v>
      </c>
      <c r="N43" s="213">
        <f>SUM(K43:M43)</f>
        <v>22521</v>
      </c>
      <c r="O43" s="211">
        <v>16160.75291990137</v>
      </c>
      <c r="P43" s="211">
        <v>19657</v>
      </c>
      <c r="Q43" s="211">
        <v>7546.702834810967</v>
      </c>
      <c r="R43" s="211">
        <v>0</v>
      </c>
      <c r="S43" s="211">
        <v>0</v>
      </c>
      <c r="T43" s="211">
        <v>0</v>
      </c>
      <c r="U43" s="212">
        <f>SUM(R43:T43)</f>
        <v>0</v>
      </c>
      <c r="V43" s="211">
        <v>0</v>
      </c>
      <c r="W43" s="211">
        <v>0</v>
      </c>
      <c r="X43" s="211">
        <v>0</v>
      </c>
      <c r="Y43" s="212">
        <f>SUM(V43:X43)</f>
        <v>0</v>
      </c>
      <c r="Z43" s="211">
        <v>-7233.980427300239</v>
      </c>
      <c r="AA43" s="214">
        <v>-7233.980427300239</v>
      </c>
      <c r="AC43" s="215"/>
      <c r="AD43" s="211"/>
      <c r="AE43" s="211"/>
      <c r="AF43" s="211"/>
      <c r="AG43" s="211"/>
      <c r="AH43" s="211"/>
      <c r="AI43" s="211"/>
      <c r="AJ43" s="211"/>
      <c r="AK43" s="211"/>
      <c r="AL43" s="214"/>
      <c r="AM43" s="137"/>
      <c r="AN43" s="137"/>
      <c r="AO43" s="122"/>
      <c r="AP43" s="122"/>
      <c r="AQ43" s="122"/>
      <c r="AR43" s="122"/>
      <c r="AS43" s="122"/>
      <c r="AT43" s="122"/>
    </row>
    <row r="44" spans="1:46" ht="15.75" thickBot="1">
      <c r="A44" s="13" t="s">
        <v>62</v>
      </c>
      <c r="B44" s="3" t="s">
        <v>8</v>
      </c>
      <c r="C44" s="186">
        <v>0</v>
      </c>
      <c r="D44" s="187">
        <v>0</v>
      </c>
      <c r="E44" s="187">
        <v>0</v>
      </c>
      <c r="F44" s="188">
        <f>SUM(C44:E44)</f>
        <v>0</v>
      </c>
      <c r="G44" s="187">
        <v>0</v>
      </c>
      <c r="H44" s="216"/>
      <c r="I44" s="187">
        <v>0</v>
      </c>
      <c r="J44" s="187">
        <v>0</v>
      </c>
      <c r="K44" s="187">
        <v>0</v>
      </c>
      <c r="L44" s="187">
        <v>0</v>
      </c>
      <c r="M44" s="187">
        <v>0</v>
      </c>
      <c r="N44" s="189">
        <f>SUM(K44:M44)</f>
        <v>0</v>
      </c>
      <c r="O44" s="187">
        <v>0</v>
      </c>
      <c r="P44" s="187">
        <v>0</v>
      </c>
      <c r="Q44" s="187">
        <v>0</v>
      </c>
      <c r="R44" s="187">
        <v>0</v>
      </c>
      <c r="S44" s="187">
        <v>0</v>
      </c>
      <c r="T44" s="187">
        <v>0</v>
      </c>
      <c r="U44" s="188">
        <f>SUM(R44:T44)</f>
        <v>0</v>
      </c>
      <c r="V44" s="187">
        <v>0</v>
      </c>
      <c r="W44" s="187">
        <v>0</v>
      </c>
      <c r="X44" s="187">
        <v>0</v>
      </c>
      <c r="Y44" s="188">
        <f>SUM(V44:X44)</f>
        <v>0</v>
      </c>
      <c r="Z44" s="187">
        <v>0</v>
      </c>
      <c r="AA44" s="190">
        <v>0</v>
      </c>
      <c r="AC44" s="191"/>
      <c r="AD44" s="187"/>
      <c r="AE44" s="187"/>
      <c r="AF44" s="187"/>
      <c r="AG44" s="187"/>
      <c r="AH44" s="187"/>
      <c r="AI44" s="187"/>
      <c r="AJ44" s="187"/>
      <c r="AK44" s="187"/>
      <c r="AL44" s="190"/>
      <c r="AM44" s="137"/>
      <c r="AN44" s="137"/>
      <c r="AO44" s="122"/>
      <c r="AP44" s="122"/>
      <c r="AQ44" s="122"/>
      <c r="AR44" s="122"/>
      <c r="AS44" s="122"/>
      <c r="AT44" s="122"/>
    </row>
    <row r="45" spans="1:46" ht="39" thickBot="1">
      <c r="A45" s="13" t="s">
        <v>63</v>
      </c>
      <c r="B45" s="3" t="s">
        <v>64</v>
      </c>
      <c r="C45" s="198">
        <f>SUM(C46:C48)</f>
        <v>264</v>
      </c>
      <c r="D45" s="199">
        <f>SUM(D46:D48)</f>
        <v>91</v>
      </c>
      <c r="E45" s="199">
        <f>SUM(E46:E48)</f>
        <v>5</v>
      </c>
      <c r="F45" s="200">
        <f>SUM(F46:F48)</f>
        <v>360</v>
      </c>
      <c r="G45" s="199">
        <f>SUM(G46:G48)</f>
        <v>358</v>
      </c>
      <c r="H45" s="216"/>
      <c r="I45" s="199">
        <f aca="true" t="shared" si="13" ref="I45:AA45">SUM(I46:I48)</f>
        <v>4181808</v>
      </c>
      <c r="J45" s="199">
        <f t="shared" si="13"/>
        <v>2598954.827170905</v>
      </c>
      <c r="K45" s="199">
        <f t="shared" si="13"/>
        <v>4068601</v>
      </c>
      <c r="L45" s="199">
        <f t="shared" si="13"/>
        <v>15700</v>
      </c>
      <c r="M45" s="199">
        <f t="shared" si="13"/>
        <v>96928</v>
      </c>
      <c r="N45" s="201">
        <f t="shared" si="13"/>
        <v>4181229</v>
      </c>
      <c r="O45" s="199">
        <f t="shared" si="13"/>
        <v>2598954.827170905</v>
      </c>
      <c r="P45" s="199">
        <f t="shared" si="13"/>
        <v>4192005</v>
      </c>
      <c r="Q45" s="199">
        <f t="shared" si="13"/>
        <v>1300829.8199442672</v>
      </c>
      <c r="R45" s="199">
        <f t="shared" si="13"/>
        <v>422865</v>
      </c>
      <c r="S45" s="199">
        <f t="shared" si="13"/>
        <v>0</v>
      </c>
      <c r="T45" s="199">
        <f t="shared" si="13"/>
        <v>14419</v>
      </c>
      <c r="U45" s="200">
        <f t="shared" si="13"/>
        <v>437284</v>
      </c>
      <c r="V45" s="199">
        <f t="shared" si="13"/>
        <v>3008.359999999986</v>
      </c>
      <c r="W45" s="199">
        <f>SUM(W46:W48)</f>
        <v>0</v>
      </c>
      <c r="X45" s="199">
        <f>SUM(X46:X48)</f>
        <v>9440.9875</v>
      </c>
      <c r="Y45" s="200">
        <f t="shared" si="13"/>
        <v>12449.347499999985</v>
      </c>
      <c r="Z45" s="199">
        <f t="shared" si="13"/>
        <v>494579.39546779497</v>
      </c>
      <c r="AA45" s="202">
        <f t="shared" si="13"/>
        <v>23341.285467795005</v>
      </c>
      <c r="AC45" s="203">
        <f aca="true" t="shared" si="14" ref="AC45:AL45">SUM(AC46:AC48)</f>
        <v>0</v>
      </c>
      <c r="AD45" s="199">
        <f t="shared" si="14"/>
        <v>0</v>
      </c>
      <c r="AE45" s="199">
        <f t="shared" si="14"/>
        <v>0</v>
      </c>
      <c r="AF45" s="199">
        <f t="shared" si="14"/>
        <v>0</v>
      </c>
      <c r="AG45" s="199">
        <f t="shared" si="14"/>
        <v>0</v>
      </c>
      <c r="AH45" s="199">
        <f t="shared" si="14"/>
        <v>0</v>
      </c>
      <c r="AI45" s="199">
        <f t="shared" si="14"/>
        <v>0</v>
      </c>
      <c r="AJ45" s="199">
        <f t="shared" si="14"/>
        <v>0</v>
      </c>
      <c r="AK45" s="199">
        <f t="shared" si="14"/>
        <v>0</v>
      </c>
      <c r="AL45" s="202">
        <f t="shared" si="14"/>
        <v>0</v>
      </c>
      <c r="AM45" s="137"/>
      <c r="AN45" s="137"/>
      <c r="AO45" s="122"/>
      <c r="AP45" s="122"/>
      <c r="AQ45" s="122"/>
      <c r="AR45" s="122"/>
      <c r="AS45" s="122"/>
      <c r="AT45" s="122"/>
    </row>
    <row r="46" spans="1:46" ht="15">
      <c r="A46" s="14"/>
      <c r="B46" s="10" t="s">
        <v>65</v>
      </c>
      <c r="C46" s="224">
        <v>38</v>
      </c>
      <c r="D46" s="225">
        <v>45</v>
      </c>
      <c r="E46" s="225">
        <v>0</v>
      </c>
      <c r="F46" s="226">
        <f>SUM(C46:E46)</f>
        <v>83</v>
      </c>
      <c r="G46" s="225">
        <v>83</v>
      </c>
      <c r="H46" s="176"/>
      <c r="I46" s="225">
        <v>367166</v>
      </c>
      <c r="J46" s="225">
        <v>174667.52270873752</v>
      </c>
      <c r="K46" s="225">
        <v>357269</v>
      </c>
      <c r="L46" s="225">
        <v>9318</v>
      </c>
      <c r="M46" s="225">
        <v>0</v>
      </c>
      <c r="N46" s="227">
        <f>SUM(K46:M46)</f>
        <v>366587</v>
      </c>
      <c r="O46" s="225">
        <v>174667.52270873752</v>
      </c>
      <c r="P46" s="225">
        <v>353692</v>
      </c>
      <c r="Q46" s="225">
        <v>269985.067578747</v>
      </c>
      <c r="R46" s="225">
        <v>0</v>
      </c>
      <c r="S46" s="225">
        <v>0</v>
      </c>
      <c r="T46" s="225">
        <v>0</v>
      </c>
      <c r="U46" s="226">
        <f>SUM(R46:T46)</f>
        <v>0</v>
      </c>
      <c r="V46" s="225">
        <v>0</v>
      </c>
      <c r="W46" s="225">
        <v>0</v>
      </c>
      <c r="X46" s="225">
        <v>0</v>
      </c>
      <c r="Y46" s="226">
        <f>SUM(V46:X46)</f>
        <v>0</v>
      </c>
      <c r="Z46" s="225">
        <v>-23544.214635436878</v>
      </c>
      <c r="AA46" s="228">
        <v>-23639.214635436878</v>
      </c>
      <c r="AC46" s="229"/>
      <c r="AD46" s="225"/>
      <c r="AE46" s="225"/>
      <c r="AF46" s="225"/>
      <c r="AG46" s="225"/>
      <c r="AH46" s="225"/>
      <c r="AI46" s="225"/>
      <c r="AJ46" s="225"/>
      <c r="AK46" s="225"/>
      <c r="AL46" s="228"/>
      <c r="AM46" s="137"/>
      <c r="AN46" s="137"/>
      <c r="AO46" s="122"/>
      <c r="AP46" s="122"/>
      <c r="AQ46" s="122"/>
      <c r="AR46" s="122"/>
      <c r="AS46" s="122"/>
      <c r="AT46" s="122"/>
    </row>
    <row r="47" spans="1:46" ht="15">
      <c r="A47" s="15"/>
      <c r="B47" s="26" t="s">
        <v>66</v>
      </c>
      <c r="C47" s="152">
        <v>30</v>
      </c>
      <c r="D47" s="153">
        <v>0</v>
      </c>
      <c r="E47" s="153">
        <v>1</v>
      </c>
      <c r="F47" s="154">
        <f>SUM(C47:E47)</f>
        <v>31</v>
      </c>
      <c r="G47" s="153">
        <v>42</v>
      </c>
      <c r="H47" s="155"/>
      <c r="I47" s="153">
        <v>181342</v>
      </c>
      <c r="J47" s="153">
        <v>40739.683831500006</v>
      </c>
      <c r="K47" s="153">
        <v>176962</v>
      </c>
      <c r="L47" s="153">
        <v>0</v>
      </c>
      <c r="M47" s="153">
        <v>4380</v>
      </c>
      <c r="N47" s="156">
        <f>SUM(K47:M47)</f>
        <v>181342</v>
      </c>
      <c r="O47" s="153">
        <v>40739.683831500006</v>
      </c>
      <c r="P47" s="153">
        <v>229614</v>
      </c>
      <c r="Q47" s="153">
        <v>195689.93251935448</v>
      </c>
      <c r="R47" s="153">
        <v>0</v>
      </c>
      <c r="S47" s="153">
        <v>0</v>
      </c>
      <c r="T47" s="153">
        <v>0</v>
      </c>
      <c r="U47" s="154">
        <f>SUM(R47:T47)</f>
        <v>0</v>
      </c>
      <c r="V47" s="153">
        <v>0</v>
      </c>
      <c r="W47" s="153">
        <v>0</v>
      </c>
      <c r="X47" s="153">
        <v>0</v>
      </c>
      <c r="Y47" s="154">
        <f>SUM(V47:X47)</f>
        <v>0</v>
      </c>
      <c r="Z47" s="153">
        <v>32849.74770414306</v>
      </c>
      <c r="AA47" s="157">
        <v>18526.897704143063</v>
      </c>
      <c r="AC47" s="158"/>
      <c r="AD47" s="153"/>
      <c r="AE47" s="153"/>
      <c r="AF47" s="153"/>
      <c r="AG47" s="153"/>
      <c r="AH47" s="153"/>
      <c r="AI47" s="153"/>
      <c r="AJ47" s="153"/>
      <c r="AK47" s="153"/>
      <c r="AL47" s="157"/>
      <c r="AM47" s="137"/>
      <c r="AN47" s="137"/>
      <c r="AO47" s="122"/>
      <c r="AP47" s="122"/>
      <c r="AQ47" s="122"/>
      <c r="AR47" s="122"/>
      <c r="AS47" s="122"/>
      <c r="AT47" s="122"/>
    </row>
    <row r="48" spans="1:46" ht="15.75" thickBot="1">
      <c r="A48" s="16"/>
      <c r="B48" s="11" t="s">
        <v>67</v>
      </c>
      <c r="C48" s="210">
        <v>196</v>
      </c>
      <c r="D48" s="211">
        <v>46</v>
      </c>
      <c r="E48" s="211">
        <v>4</v>
      </c>
      <c r="F48" s="212">
        <f>SUM(C48:E48)</f>
        <v>246</v>
      </c>
      <c r="G48" s="211">
        <v>233</v>
      </c>
      <c r="H48" s="155"/>
      <c r="I48" s="211">
        <v>3633300</v>
      </c>
      <c r="J48" s="211">
        <v>2383547.6206306675</v>
      </c>
      <c r="K48" s="211">
        <v>3534370</v>
      </c>
      <c r="L48" s="211">
        <v>6382</v>
      </c>
      <c r="M48" s="211">
        <v>92548</v>
      </c>
      <c r="N48" s="213">
        <f>SUM(K48:M48)</f>
        <v>3633300</v>
      </c>
      <c r="O48" s="211">
        <v>2383547.6206306675</v>
      </c>
      <c r="P48" s="211">
        <v>3608699</v>
      </c>
      <c r="Q48" s="211">
        <v>835154.8198461658</v>
      </c>
      <c r="R48" s="211">
        <v>422865</v>
      </c>
      <c r="S48" s="211">
        <v>0</v>
      </c>
      <c r="T48" s="211">
        <v>14419</v>
      </c>
      <c r="U48" s="212">
        <f>SUM(R48:T48)</f>
        <v>437284</v>
      </c>
      <c r="V48" s="211">
        <v>3008.359999999986</v>
      </c>
      <c r="W48" s="211">
        <v>0</v>
      </c>
      <c r="X48" s="211">
        <v>9440.9875</v>
      </c>
      <c r="Y48" s="212">
        <f>SUM(V48:X48)</f>
        <v>12449.347499999985</v>
      </c>
      <c r="Z48" s="211">
        <v>485273.8623990888</v>
      </c>
      <c r="AA48" s="214">
        <v>28453.60239908882</v>
      </c>
      <c r="AC48" s="215"/>
      <c r="AD48" s="211"/>
      <c r="AE48" s="211"/>
      <c r="AF48" s="211"/>
      <c r="AG48" s="211"/>
      <c r="AH48" s="211"/>
      <c r="AI48" s="211"/>
      <c r="AJ48" s="211"/>
      <c r="AK48" s="211"/>
      <c r="AL48" s="214"/>
      <c r="AM48" s="137"/>
      <c r="AN48" s="137"/>
      <c r="AO48" s="122"/>
      <c r="AP48" s="122"/>
      <c r="AQ48" s="122"/>
      <c r="AR48" s="122"/>
      <c r="AS48" s="122"/>
      <c r="AT48" s="122"/>
    </row>
    <row r="49" spans="1:46" ht="15.75" thickBot="1">
      <c r="A49" s="13" t="s">
        <v>68</v>
      </c>
      <c r="B49" s="3" t="s">
        <v>9</v>
      </c>
      <c r="C49" s="231">
        <v>0</v>
      </c>
      <c r="D49" s="232">
        <v>0</v>
      </c>
      <c r="E49" s="232">
        <v>0</v>
      </c>
      <c r="F49" s="233">
        <f>SUM(C49:E49)</f>
        <v>0</v>
      </c>
      <c r="G49" s="232">
        <v>0</v>
      </c>
      <c r="H49" s="155"/>
      <c r="I49" s="232">
        <v>0</v>
      </c>
      <c r="J49" s="232">
        <v>0</v>
      </c>
      <c r="K49" s="232">
        <v>0</v>
      </c>
      <c r="L49" s="232">
        <v>0</v>
      </c>
      <c r="M49" s="232">
        <v>0</v>
      </c>
      <c r="N49" s="234">
        <f>SUM(K49:M49)</f>
        <v>0</v>
      </c>
      <c r="O49" s="232">
        <v>0</v>
      </c>
      <c r="P49" s="232">
        <v>0</v>
      </c>
      <c r="Q49" s="232">
        <v>0</v>
      </c>
      <c r="R49" s="232">
        <v>0</v>
      </c>
      <c r="S49" s="232">
        <v>0</v>
      </c>
      <c r="T49" s="232">
        <v>0</v>
      </c>
      <c r="U49" s="233">
        <f>SUM(R49:T49)</f>
        <v>0</v>
      </c>
      <c r="V49" s="232">
        <v>0</v>
      </c>
      <c r="W49" s="232">
        <v>0</v>
      </c>
      <c r="X49" s="232">
        <v>0</v>
      </c>
      <c r="Y49" s="233">
        <f>SUM(V49:X49)</f>
        <v>0</v>
      </c>
      <c r="Z49" s="232">
        <v>0</v>
      </c>
      <c r="AA49" s="235">
        <v>0</v>
      </c>
      <c r="AC49" s="236"/>
      <c r="AD49" s="232"/>
      <c r="AE49" s="232"/>
      <c r="AF49" s="232"/>
      <c r="AG49" s="232"/>
      <c r="AH49" s="232"/>
      <c r="AI49" s="232"/>
      <c r="AJ49" s="232"/>
      <c r="AK49" s="232"/>
      <c r="AL49" s="235"/>
      <c r="AM49" s="137"/>
      <c r="AN49" s="137"/>
      <c r="AO49" s="122"/>
      <c r="AP49" s="122"/>
      <c r="AQ49" s="122"/>
      <c r="AR49" s="122"/>
      <c r="AS49" s="122"/>
      <c r="AT49" s="122"/>
    </row>
    <row r="50" spans="1:45" ht="15.75" thickBot="1">
      <c r="A50" s="273" t="s">
        <v>69</v>
      </c>
      <c r="B50" s="274"/>
      <c r="C50" s="243">
        <f>C11+C16+C17+C20+C21+C24+C28+C29+C30+C33+C34+C37+C38+C39+C40+C44+C45+C49</f>
        <v>117953</v>
      </c>
      <c r="D50" s="201">
        <f aca="true" t="shared" si="15" ref="D50:AL50">D11+D16+D17+D20+D21+D24+D28+D29+D30+D33+D34+D37+D38+D39+D40+D44+D45+D49</f>
        <v>773557</v>
      </c>
      <c r="E50" s="201">
        <f t="shared" si="15"/>
        <v>12236</v>
      </c>
      <c r="F50" s="201">
        <f t="shared" si="15"/>
        <v>903746</v>
      </c>
      <c r="G50" s="201">
        <f t="shared" si="15"/>
        <v>152216</v>
      </c>
      <c r="H50" s="201">
        <f t="shared" si="15"/>
        <v>726462</v>
      </c>
      <c r="I50" s="201">
        <f t="shared" si="15"/>
        <v>43378931.17058824</v>
      </c>
      <c r="J50" s="201">
        <f t="shared" si="15"/>
        <v>20493344.228815094</v>
      </c>
      <c r="K50" s="201">
        <f t="shared" si="15"/>
        <v>31016448.92156863</v>
      </c>
      <c r="L50" s="201">
        <f t="shared" si="15"/>
        <v>5040614.249019608</v>
      </c>
      <c r="M50" s="201">
        <f t="shared" si="15"/>
        <v>6498699</v>
      </c>
      <c r="N50" s="201">
        <f t="shared" si="15"/>
        <v>42555762.17058824</v>
      </c>
      <c r="O50" s="201">
        <f t="shared" si="15"/>
        <v>20218985.230428316</v>
      </c>
      <c r="P50" s="201">
        <f t="shared" si="15"/>
        <v>34973084.65119639</v>
      </c>
      <c r="Q50" s="201">
        <f t="shared" si="15"/>
        <v>20861349.305540826</v>
      </c>
      <c r="R50" s="201">
        <f t="shared" si="15"/>
        <v>26748126.72519608</v>
      </c>
      <c r="S50" s="201">
        <f t="shared" si="15"/>
        <v>551468.7571334509</v>
      </c>
      <c r="T50" s="201">
        <f t="shared" si="15"/>
        <v>5517026</v>
      </c>
      <c r="U50" s="201">
        <f t="shared" si="15"/>
        <v>32816621.482329533</v>
      </c>
      <c r="V50" s="201">
        <f t="shared" si="15"/>
        <v>6218152.898196079</v>
      </c>
      <c r="W50" s="201">
        <f>W11+W16+W17+W20+W21+W24+W28+W29+W30+W33+W34+W37+W38+W39+W40+W44+W45+W49</f>
        <v>543649.2571334509</v>
      </c>
      <c r="X50" s="201">
        <f>X11+X16+X17+X20+X21+X24+X28+X29+X30+X33+X34+X37+X38+X39+X40+X44+X45+X49</f>
        <v>5506614.16522</v>
      </c>
      <c r="Y50" s="201">
        <f t="shared" si="15"/>
        <v>12268416.320549529</v>
      </c>
      <c r="Z50" s="201">
        <f t="shared" si="15"/>
        <v>32961758.253492463</v>
      </c>
      <c r="AA50" s="244">
        <f t="shared" si="15"/>
        <v>12526339.681823455</v>
      </c>
      <c r="AC50" s="245">
        <f t="shared" si="15"/>
        <v>770103</v>
      </c>
      <c r="AD50" s="201">
        <f t="shared" si="15"/>
        <v>758372.0875</v>
      </c>
      <c r="AE50" s="201">
        <f t="shared" si="15"/>
        <v>770103</v>
      </c>
      <c r="AF50" s="201">
        <f t="shared" si="15"/>
        <v>758372.0875</v>
      </c>
      <c r="AG50" s="201">
        <f t="shared" si="15"/>
        <v>6195257</v>
      </c>
      <c r="AH50" s="201">
        <f t="shared" si="15"/>
        <v>5977.966369863015</v>
      </c>
      <c r="AI50" s="201">
        <f t="shared" si="15"/>
        <v>0</v>
      </c>
      <c r="AJ50" s="201">
        <f t="shared" si="15"/>
        <v>0</v>
      </c>
      <c r="AK50" s="201">
        <f t="shared" si="15"/>
        <v>586.5456250000001</v>
      </c>
      <c r="AL50" s="244">
        <f t="shared" si="15"/>
        <v>586.5456250000001</v>
      </c>
      <c r="AM50" s="137"/>
      <c r="AN50" s="137"/>
      <c r="AO50" s="122"/>
      <c r="AP50" s="122"/>
      <c r="AQ50" s="122"/>
      <c r="AR50" s="122"/>
      <c r="AS50" s="122"/>
    </row>
    <row r="52" spans="3:42" ht="15">
      <c r="C52" s="122"/>
      <c r="D52" s="122"/>
      <c r="E52" s="122"/>
      <c r="F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Y52" s="122"/>
      <c r="Z52" s="122"/>
      <c r="AA52" s="122"/>
      <c r="AB52" s="122"/>
      <c r="AM52" s="122"/>
      <c r="AN52" s="122"/>
      <c r="AO52" s="122"/>
      <c r="AP52" s="122"/>
    </row>
    <row r="53" spans="6:27" ht="15">
      <c r="F53" s="122"/>
      <c r="G53" s="122"/>
      <c r="R53" s="122"/>
      <c r="S53" s="122"/>
      <c r="T53" s="122"/>
      <c r="U53" s="122"/>
      <c r="V53" s="136"/>
      <c r="W53" s="122"/>
      <c r="X53" s="122"/>
      <c r="Y53" s="122"/>
      <c r="Z53" s="122"/>
      <c r="AA53" s="122"/>
    </row>
    <row r="54" spans="3:23" ht="15">
      <c r="C54" s="122"/>
      <c r="D54" s="122"/>
      <c r="E54" s="122"/>
      <c r="F54" s="122"/>
      <c r="O54" s="122"/>
      <c r="V54" s="122"/>
      <c r="W54" s="122"/>
    </row>
    <row r="55" spans="14:27" ht="15">
      <c r="N55" s="122"/>
      <c r="X55" s="122"/>
      <c r="Y55" s="122"/>
      <c r="AA55" s="136"/>
    </row>
    <row r="58" spans="18:21" ht="15">
      <c r="R58" s="122"/>
      <c r="T58" s="122"/>
      <c r="U58" s="122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2019-04-23T06:15:38Z</dcterms:modified>
  <cp:category/>
  <cp:version/>
  <cp:contentType/>
  <cp:contentStatus/>
</cp:coreProperties>
</file>